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" sheetId="1" r:id="rId4"/>
    <sheet state="visible" name="Detalhamento" sheetId="2" r:id="rId5"/>
  </sheets>
  <definedNames/>
  <calcPr/>
  <extLst>
    <ext uri="GoogleSheetsCustomDataVersion2">
      <go:sheetsCustomData xmlns:go="http://customooxmlschemas.google.com/" r:id="rId6" roundtripDataChecksum="ukN5/blXJGpAy9GfPliCMaw6QbEac5hJd3bCfkH9sN8="/>
    </ext>
  </extLst>
</workbook>
</file>

<file path=xl/sharedStrings.xml><?xml version="1.0" encoding="utf-8"?>
<sst xmlns="http://schemas.openxmlformats.org/spreadsheetml/2006/main" count="244" uniqueCount="119">
  <si>
    <t>CONTROLE FINANCEIRO IFCS - QUADRO RESUMO</t>
  </si>
  <si>
    <t>ELEMENTO DE DESPESA</t>
  </si>
  <si>
    <t>DOTAÇÃO</t>
  </si>
  <si>
    <t>EXECUÇÃO</t>
  </si>
  <si>
    <t>SALDO</t>
  </si>
  <si>
    <t>IFCS - 153129 (ORÇ PART)</t>
  </si>
  <si>
    <t>33.90.30 - CONSUMO</t>
  </si>
  <si>
    <t>33.90.39 - SERVIÇO PJ</t>
  </si>
  <si>
    <t>44.90.52 - PERMANENTE</t>
  </si>
  <si>
    <t xml:space="preserve">33.90.40 - SERVIÇOS TIC </t>
  </si>
  <si>
    <t>IFCS - 153129 (PROAP)</t>
  </si>
  <si>
    <t>33.90.33 - PASSAGENS</t>
  </si>
  <si>
    <t>33.90.39 - SERVIÇOS</t>
  </si>
  <si>
    <t>33.50.41 - ANUIDADE DE CLASSE</t>
  </si>
  <si>
    <t>33.90.18 - AUXÍLIO FINANCEIRO A ESTUDANTE</t>
  </si>
  <si>
    <t>33.90.20 - AUXÍLIO FINANCEIRO A PESQUISADOR</t>
  </si>
  <si>
    <t>ELEMENTO DE DESPESA: 33.90.30 - CONSUMO</t>
  </si>
  <si>
    <t>PROCESSO Nº</t>
  </si>
  <si>
    <t>NOTA</t>
  </si>
  <si>
    <t>HISTÓRICO</t>
  </si>
  <si>
    <t>DÉBITO</t>
  </si>
  <si>
    <t>CRÉDITO</t>
  </si>
  <si>
    <t>25NC246</t>
  </si>
  <si>
    <t>ORÇAMENTO PARTICIPATIVO</t>
  </si>
  <si>
    <t>25NC247</t>
  </si>
  <si>
    <t>ANULAÇÃO ADIANTAMENTO OP</t>
  </si>
  <si>
    <t>226301/25-10</t>
  </si>
  <si>
    <t>25NE67</t>
  </si>
  <si>
    <t>DM (cartucho toner)</t>
  </si>
  <si>
    <t>25NE149</t>
  </si>
  <si>
    <t>THE SUPPLY (cartucho tinta)</t>
  </si>
  <si>
    <t>25NE71</t>
  </si>
  <si>
    <t>GUILHERME (cartucho toner)</t>
  </si>
  <si>
    <t>222212/25-02</t>
  </si>
  <si>
    <t>25NE89</t>
  </si>
  <si>
    <t>DUTRA (memória ram)</t>
  </si>
  <si>
    <t>25NE90</t>
  </si>
  <si>
    <t>WERNETECH (memória ram)</t>
  </si>
  <si>
    <t>25NE91</t>
  </si>
  <si>
    <t>SELECT (placa mãe am4)</t>
  </si>
  <si>
    <t>25NC338</t>
  </si>
  <si>
    <t>REMANEJ VINDO SERVIÇO</t>
  </si>
  <si>
    <t>25NC346</t>
  </si>
  <si>
    <t>225553/25-21</t>
  </si>
  <si>
    <t>25NE139</t>
  </si>
  <si>
    <t>ANDREIA (açúcar)</t>
  </si>
  <si>
    <t>25NE140</t>
  </si>
  <si>
    <t>LCV (adoçante)</t>
  </si>
  <si>
    <t>25NE141</t>
  </si>
  <si>
    <t>GUARAILHA (água)</t>
  </si>
  <si>
    <t>25NE142</t>
  </si>
  <si>
    <t>OASIS (água)</t>
  </si>
  <si>
    <t>25NE143</t>
  </si>
  <si>
    <t>GABBA (café)</t>
  </si>
  <si>
    <t>222219/25-16</t>
  </si>
  <si>
    <t>25NE176</t>
  </si>
  <si>
    <t>ASL (canaleta)</t>
  </si>
  <si>
    <t>25NE177</t>
  </si>
  <si>
    <t>MARIELE (fio elétrico)</t>
  </si>
  <si>
    <t>232205/25-19</t>
  </si>
  <si>
    <t>25NE192</t>
  </si>
  <si>
    <t>CF (papel higiênico)</t>
  </si>
  <si>
    <t>25NC547</t>
  </si>
  <si>
    <t>25NE245</t>
  </si>
  <si>
    <t>HAGIL (toalha de papel)</t>
  </si>
  <si>
    <t>25NC588</t>
  </si>
  <si>
    <t>25NE257</t>
  </si>
  <si>
    <t>M (lâmpada led)</t>
  </si>
  <si>
    <t>25NC601</t>
  </si>
  <si>
    <t>REMANEJAMENTO</t>
  </si>
  <si>
    <t>25NC602</t>
  </si>
  <si>
    <t>DEVOLUÇÃO DO SALDO NC601</t>
  </si>
  <si>
    <t>25NC604</t>
  </si>
  <si>
    <t>totalizando:</t>
  </si>
  <si>
    <t>ELEMENTO DE DESPESA: 33.90.39 - SERVIÇO PJ</t>
  </si>
  <si>
    <t>25NC156</t>
  </si>
  <si>
    <t>ADIANTAMENTO ORÇAMENTO PARTICIPATIVO</t>
  </si>
  <si>
    <t>222870/25-96</t>
  </si>
  <si>
    <t>25NE30</t>
  </si>
  <si>
    <t>LUTHOR (chaveiro)</t>
  </si>
  <si>
    <t>25NC297</t>
  </si>
  <si>
    <t>REMANEJAMENTO P/ PERMANENTE</t>
  </si>
  <si>
    <t>25NC337</t>
  </si>
  <si>
    <t>REMANEJAMENTO P/ CONSUMO</t>
  </si>
  <si>
    <t>25NC587</t>
  </si>
  <si>
    <t>ELEMENTO DE DESPESA: 44.90.52 - PERMANENTE</t>
  </si>
  <si>
    <t>220312/25-96</t>
  </si>
  <si>
    <t>25NE40</t>
  </si>
  <si>
    <t>SOUL (extintor)</t>
  </si>
  <si>
    <t>220577/25-94</t>
  </si>
  <si>
    <t>25NE61</t>
  </si>
  <si>
    <t>CROMA (cafeteira)</t>
  </si>
  <si>
    <t>25NE51</t>
  </si>
  <si>
    <t>SARAH (frigobar)</t>
  </si>
  <si>
    <t>25NE58</t>
  </si>
  <si>
    <t>B9 BEBEDOUROS (bebedouro)</t>
  </si>
  <si>
    <t>REMANEJAMENTO VINDO SERVIÇO</t>
  </si>
  <si>
    <t>25NE60</t>
  </si>
  <si>
    <t>LICITASP (refrigerador)</t>
  </si>
  <si>
    <t>25NE59</t>
  </si>
  <si>
    <t>QUERUBIM (microondas)</t>
  </si>
  <si>
    <t>220849/25-56</t>
  </si>
  <si>
    <t>25NE75</t>
  </si>
  <si>
    <t>LICITASP (ventilador parede)</t>
  </si>
  <si>
    <t>25NE76</t>
  </si>
  <si>
    <t>AZB (ventilador mesa)</t>
  </si>
  <si>
    <t>25NC345</t>
  </si>
  <si>
    <t>25NE197</t>
  </si>
  <si>
    <t>QUALITY (ventilador)</t>
  </si>
  <si>
    <t>25NC372</t>
  </si>
  <si>
    <t xml:space="preserve">CONVÊNIO PROAP/2025, TED.12176 - PPG EM LOGICA E METAFISICA </t>
  </si>
  <si>
    <t>ELEMENTO DE DESPESA: 33.90.33 - PASSAGENS</t>
  </si>
  <si>
    <t>25NC420</t>
  </si>
  <si>
    <t>ANULAÇÃO PARA REFORÇO DIÁRIAS/PASSAGENS</t>
  </si>
  <si>
    <t>ELEMENTO DE DESPESA: 33.90.39 - SERVIÇOS</t>
  </si>
  <si>
    <t>ELEMENTO DE DESPESA: 33.50.41 - ANUIDADE DE CLASSE</t>
  </si>
  <si>
    <t>ELEMENTO DE DESPESA: 33.90.18 - AUXÍLIO FINANCEIRO A ESTUDANTE</t>
  </si>
  <si>
    <t>ELEMENTO DE DESPESA: 33.90.20 - AUXÍLIO FINANCEIRO A PESQUISADOR</t>
  </si>
  <si>
    <t xml:space="preserve">ELEMENTO DE DESPESA: 33.90.40 - SERVIÇOS TIC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</si>
</sst>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&quot;R$&quot;\ * #,##0.00_-;\-&quot;R$&quot;\ * #,##0.00_-;_-&quot;R$&quot;\ * &quot;-&quot;??_-;_-@"/>
    <numFmt numFmtId="165" formatCode="d&quot;-&quot;mmm"/>
    <numFmt numFmtId="166" formatCode="[$R$ -416]#,##0.00"/>
  </numFmts>
  <fonts count="17">
    <font>
      <sz val="11.0"/>
      <color theme="1"/>
      <name val="Calibri"/>
      <scheme val="minor"/>
    </font>
    <font>
      <b/>
      <sz val="12.0"/>
      <color theme="1"/>
      <name val="Calibri"/>
    </font>
    <font/>
    <font>
      <b/>
      <sz val="11.0"/>
      <color theme="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2E75B5"/>
      <name val="Calibri"/>
    </font>
    <font>
      <sz val="10.0"/>
      <color theme="1"/>
      <name val="Calibri"/>
    </font>
    <font>
      <b/>
      <sz val="13.0"/>
      <color theme="0"/>
      <name val="Calibri"/>
    </font>
    <font>
      <b/>
      <sz val="11.0"/>
      <color rgb="FF2E75B5"/>
      <name val="Calibri"/>
    </font>
    <font>
      <b/>
      <sz val="11.0"/>
      <color rgb="FFFF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trike/>
      <sz val="11.0"/>
      <color rgb="FFFF0000"/>
      <name val="Calibri"/>
    </font>
    <font>
      <b/>
      <sz val="11.0"/>
      <color rgb="FF4472C4"/>
      <name val="Calibri"/>
    </font>
    <font>
      <b/>
      <sz val="11.0"/>
      <color theme="8"/>
      <name val="Calibri"/>
    </font>
    <font>
      <b/>
      <sz val="11.0"/>
      <color rgb="FF3C78D8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</fills>
  <borders count="8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3" fontId="3" numFmtId="0" xfId="0" applyAlignment="1" applyBorder="1" applyFill="1" applyFont="1">
      <alignment horizontal="center"/>
    </xf>
    <xf borderId="4" fillId="0" fontId="4" numFmtId="0" xfId="0" applyAlignment="1" applyBorder="1" applyFont="1">
      <alignment horizontal="left"/>
    </xf>
    <xf borderId="4" fillId="0" fontId="4" numFmtId="164" xfId="0" applyAlignment="1" applyBorder="1" applyFont="1" applyNumberFormat="1">
      <alignment horizontal="center"/>
    </xf>
    <xf borderId="0" fillId="0" fontId="4" numFmtId="0" xfId="0" applyFont="1"/>
    <xf borderId="0" fillId="0" fontId="5" numFmtId="16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left"/>
    </xf>
    <xf borderId="0" fillId="0" fontId="6" numFmtId="0" xfId="0" applyFont="1"/>
    <xf borderId="0" fillId="0" fontId="7" numFmtId="0" xfId="0" applyAlignment="1" applyFont="1">
      <alignment horizontal="center"/>
    </xf>
    <xf borderId="5" fillId="3" fontId="8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0" fillId="0" fontId="5" numFmtId="0" xfId="0" applyAlignment="1" applyFont="1">
      <alignment horizontal="center"/>
    </xf>
    <xf borderId="0" fillId="0" fontId="5" numFmtId="0" xfId="0" applyAlignment="1" applyFont="1">
      <alignment horizontal="right"/>
    </xf>
    <xf borderId="0" fillId="0" fontId="5" numFmtId="0" xfId="0" applyAlignment="1" applyFont="1">
      <alignment horizontal="left"/>
    </xf>
    <xf borderId="0" fillId="0" fontId="5" numFmtId="164" xfId="0" applyAlignment="1" applyFont="1" applyNumberFormat="1">
      <alignment horizontal="right"/>
    </xf>
    <xf borderId="0" fillId="0" fontId="9" numFmtId="164" xfId="0" applyAlignment="1" applyFont="1" applyNumberFormat="1">
      <alignment horizontal="right"/>
    </xf>
    <xf borderId="0" fillId="0" fontId="5" numFmtId="16" xfId="0" applyAlignment="1" applyFont="1" applyNumberFormat="1">
      <alignment horizontal="center" vertical="center"/>
    </xf>
    <xf borderId="4" fillId="0" fontId="5" numFmtId="0" xfId="0" applyAlignment="1" applyBorder="1" applyFont="1">
      <alignment horizontal="center" vertical="center"/>
    </xf>
    <xf borderId="4" fillId="0" fontId="10" numFmtId="164" xfId="0" applyAlignment="1" applyBorder="1" applyFont="1" applyNumberFormat="1">
      <alignment horizontal="center" vertical="center"/>
    </xf>
    <xf borderId="4" fillId="0" fontId="9" numFmtId="164" xfId="0" applyAlignment="1" applyBorder="1" applyFont="1" applyNumberFormat="1">
      <alignment horizontal="center" vertical="center"/>
    </xf>
    <xf borderId="4" fillId="0" fontId="5" numFmtId="164" xfId="0" applyAlignment="1" applyBorder="1" applyFont="1" applyNumberFormat="1">
      <alignment horizontal="center" vertical="center"/>
    </xf>
    <xf borderId="4" fillId="0" fontId="11" numFmtId="0" xfId="0" applyAlignment="1" applyBorder="1" applyFont="1">
      <alignment vertical="bottom"/>
    </xf>
    <xf borderId="4" fillId="0" fontId="12" numFmtId="0" xfId="0" applyAlignment="1" applyBorder="1" applyFont="1">
      <alignment horizontal="center" vertical="bottom"/>
    </xf>
    <xf borderId="4" fillId="0" fontId="12" numFmtId="0" xfId="0" applyAlignment="1" applyBorder="1" applyFont="1">
      <alignment vertical="bottom"/>
    </xf>
    <xf borderId="4" fillId="0" fontId="4" numFmtId="164" xfId="0" applyAlignment="1" applyBorder="1" applyFont="1" applyNumberFormat="1">
      <alignment vertical="bottom"/>
    </xf>
    <xf borderId="4" fillId="0" fontId="9" numFmtId="164" xfId="0" applyAlignment="1" applyBorder="1" applyFont="1" applyNumberFormat="1">
      <alignment horizontal="right" vertical="bottom"/>
    </xf>
    <xf borderId="4" fillId="0" fontId="5" numFmtId="164" xfId="0" applyBorder="1" applyFont="1" applyNumberFormat="1"/>
    <xf borderId="4" fillId="0" fontId="10" numFmtId="164" xfId="0" applyAlignment="1" applyBorder="1" applyFont="1" applyNumberFormat="1">
      <alignment horizontal="right" vertical="bottom"/>
    </xf>
    <xf borderId="0" fillId="0" fontId="7" numFmtId="164" xfId="0" applyAlignment="1" applyFont="1" applyNumberFormat="1">
      <alignment horizontal="center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left"/>
    </xf>
    <xf borderId="4" fillId="0" fontId="10" numFmtId="164" xfId="0" applyBorder="1" applyFont="1" applyNumberFormat="1"/>
    <xf borderId="4" fillId="0" fontId="9" numFmtId="164" xfId="0" applyBorder="1" applyFont="1" applyNumberFormat="1"/>
    <xf borderId="4" fillId="0" fontId="12" numFmtId="0" xfId="0" applyBorder="1" applyFont="1"/>
    <xf borderId="4" fillId="0" fontId="13" numFmtId="164" xfId="0" applyBorder="1" applyFont="1" applyNumberFormat="1"/>
    <xf borderId="4" fillId="0" fontId="5" numFmtId="0" xfId="0" applyBorder="1" applyFont="1"/>
    <xf borderId="4" fillId="0" fontId="5" numFmtId="0" xfId="0" applyAlignment="1" applyBorder="1" applyFont="1">
      <alignment horizontal="center"/>
    </xf>
    <xf borderId="4" fillId="0" fontId="5" numFmtId="0" xfId="0" applyAlignment="1" applyBorder="1" applyFont="1">
      <alignment horizontal="left"/>
    </xf>
    <xf borderId="0" fillId="0" fontId="5" numFmtId="0" xfId="0" applyFont="1"/>
    <xf borderId="0" fillId="0" fontId="10" numFmtId="164" xfId="0" applyFont="1" applyNumberFormat="1"/>
    <xf borderId="0" fillId="0" fontId="9" numFmtId="164" xfId="0" applyFont="1" applyNumberFormat="1"/>
    <xf borderId="0" fillId="0" fontId="5" numFmtId="164" xfId="0" applyFont="1" applyNumberFormat="1"/>
    <xf borderId="4" fillId="0" fontId="12" numFmtId="164" xfId="0" applyAlignment="1" applyBorder="1" applyFont="1" applyNumberFormat="1">
      <alignment vertical="bottom"/>
    </xf>
    <xf borderId="4" fillId="0" fontId="14" numFmtId="164" xfId="0" applyAlignment="1" applyBorder="1" applyFont="1" applyNumberFormat="1">
      <alignment vertical="bottom"/>
    </xf>
    <xf borderId="4" fillId="0" fontId="11" numFmtId="0" xfId="0" applyBorder="1" applyFont="1"/>
    <xf borderId="4" fillId="0" fontId="4" numFmtId="164" xfId="0" applyBorder="1" applyFont="1" applyNumberFormat="1"/>
    <xf borderId="4" fillId="0" fontId="9" numFmtId="164" xfId="0" applyAlignment="1" applyBorder="1" applyFont="1" applyNumberFormat="1">
      <alignment horizontal="right"/>
    </xf>
    <xf borderId="4" fillId="0" fontId="15" numFmtId="164" xfId="0" applyBorder="1" applyFont="1" applyNumberFormat="1"/>
    <xf borderId="4" fillId="0" fontId="10" numFmtId="164" xfId="0" applyAlignment="1" applyBorder="1" applyFont="1" applyNumberFormat="1">
      <alignment horizontal="right"/>
    </xf>
    <xf borderId="0" fillId="0" fontId="12" numFmtId="16" xfId="0" applyAlignment="1" applyFont="1" applyNumberFormat="1">
      <alignment horizontal="center"/>
    </xf>
    <xf borderId="4" fillId="0" fontId="12" numFmtId="164" xfId="0" applyAlignment="1" applyBorder="1" applyFont="1" applyNumberFormat="1">
      <alignment shrinkToFit="0" vertical="bottom" wrapText="1"/>
    </xf>
    <xf borderId="0" fillId="0" fontId="10" numFmtId="16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0" fillId="0" fontId="8" numFmtId="0" xfId="0" applyAlignment="1" applyFont="1">
      <alignment horizontal="center"/>
    </xf>
    <xf borderId="0" fillId="0" fontId="10" numFmtId="164" xfId="0" applyAlignment="1" applyFont="1" applyNumberFormat="1">
      <alignment horizontal="right"/>
    </xf>
    <xf borderId="0" fillId="0" fontId="5" numFmtId="0" xfId="0" applyAlignment="1" applyFont="1">
      <alignment horizontal="center" vertical="center"/>
    </xf>
    <xf borderId="0" fillId="0" fontId="10" numFmtId="164" xfId="0" applyAlignment="1" applyFont="1" applyNumberForma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12" numFmtId="0" xfId="0" applyAlignment="1" applyFont="1">
      <alignment horizontal="center"/>
    </xf>
    <xf borderId="0" fillId="0" fontId="12" numFmtId="0" xfId="0" applyAlignment="1" applyFont="1">
      <alignment horizontal="left"/>
    </xf>
    <xf borderId="0" fillId="0" fontId="12" numFmtId="0" xfId="0" applyFont="1"/>
    <xf borderId="0" fillId="0" fontId="9" numFmtId="0" xfId="0" applyAlignment="1" applyFont="1">
      <alignment horizontal="center"/>
    </xf>
    <xf borderId="0" fillId="0" fontId="16" numFmtId="166" xfId="0" applyAlignment="1" applyFont="1" applyNumberFormat="1">
      <alignment horizontal="center"/>
    </xf>
    <xf borderId="0" fillId="0" fontId="10" numFmtId="0" xfId="0" applyAlignment="1" applyFont="1">
      <alignment horizontal="center"/>
    </xf>
    <xf borderId="0" fillId="0" fontId="10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43"/>
    <col customWidth="1" min="2" max="2" width="42.57"/>
    <col customWidth="1" min="3" max="25" width="24.43"/>
  </cols>
  <sheetData>
    <row r="1" ht="25.5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25.5" customHeight="1">
      <c r="A2" s="5"/>
      <c r="B2" s="5" t="s">
        <v>1</v>
      </c>
      <c r="C2" s="5" t="s">
        <v>2</v>
      </c>
      <c r="D2" s="5" t="s">
        <v>3</v>
      </c>
      <c r="E2" s="5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3.25" customHeight="1">
      <c r="A3" s="6" t="s">
        <v>5</v>
      </c>
      <c r="B3" s="6" t="s">
        <v>6</v>
      </c>
      <c r="C3" s="7">
        <f>Detalhamento!F114</f>
        <v>79066.26</v>
      </c>
      <c r="D3" s="7">
        <f>Detalhamento!E114</f>
        <v>65943.3</v>
      </c>
      <c r="E3" s="7">
        <f t="shared" ref="E3:E12" si="1">C3-D3</f>
        <v>13122.96</v>
      </c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23.25" customHeight="1">
      <c r="A4" s="6" t="s">
        <v>5</v>
      </c>
      <c r="B4" s="6" t="s">
        <v>7</v>
      </c>
      <c r="C4" s="7">
        <f>Detalhamento!F138</f>
        <v>43241.2</v>
      </c>
      <c r="D4" s="7">
        <f>Detalhamento!E138</f>
        <v>38463.56</v>
      </c>
      <c r="E4" s="7">
        <f t="shared" si="1"/>
        <v>4777.64</v>
      </c>
      <c r="F4" s="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23.25" customHeight="1">
      <c r="A5" s="6" t="s">
        <v>5</v>
      </c>
      <c r="B5" s="6" t="s">
        <v>8</v>
      </c>
      <c r="C5" s="7">
        <f>Detalhamento!F181</f>
        <v>58425.79</v>
      </c>
      <c r="D5" s="7">
        <f>Detalhamento!E181</f>
        <v>53158.64</v>
      </c>
      <c r="E5" s="7">
        <f t="shared" si="1"/>
        <v>5267.15</v>
      </c>
      <c r="F5" s="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23.25" customHeight="1">
      <c r="A6" s="6" t="s">
        <v>5</v>
      </c>
      <c r="B6" s="6" t="s">
        <v>9</v>
      </c>
      <c r="C6" s="7">
        <f>Detalhamento!F286</f>
        <v>0</v>
      </c>
      <c r="D6" s="7">
        <f>Detalhamento!E286</f>
        <v>0</v>
      </c>
      <c r="E6" s="7">
        <f t="shared" si="1"/>
        <v>0</v>
      </c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3.25" customHeight="1">
      <c r="A7" s="6" t="s">
        <v>10</v>
      </c>
      <c r="B7" s="6" t="s">
        <v>6</v>
      </c>
      <c r="C7" s="7">
        <f>Detalhamento!F199</f>
        <v>24708</v>
      </c>
      <c r="D7" s="7">
        <f>Detalhamento!E199</f>
        <v>0</v>
      </c>
      <c r="E7" s="7">
        <f t="shared" si="1"/>
        <v>24708</v>
      </c>
      <c r="F7" s="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3.25" customHeight="1">
      <c r="A8" s="6" t="s">
        <v>10</v>
      </c>
      <c r="B8" s="6" t="s">
        <v>11</v>
      </c>
      <c r="C8" s="7">
        <f>Detalhamento!F211</f>
        <v>12354</v>
      </c>
      <c r="D8" s="7">
        <f>Detalhamento!E211</f>
        <v>8200</v>
      </c>
      <c r="E8" s="7">
        <f t="shared" si="1"/>
        <v>4154</v>
      </c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23.25" customHeight="1">
      <c r="A9" s="6" t="s">
        <v>10</v>
      </c>
      <c r="B9" s="6" t="s">
        <v>12</v>
      </c>
      <c r="C9" s="7">
        <f>Detalhamento!F225</f>
        <v>24708</v>
      </c>
      <c r="D9" s="7">
        <f>Detalhamento!E225</f>
        <v>0</v>
      </c>
      <c r="E9" s="7">
        <f t="shared" si="1"/>
        <v>24708</v>
      </c>
      <c r="F9" s="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23.25" customHeight="1">
      <c r="A10" s="6" t="s">
        <v>10</v>
      </c>
      <c r="B10" s="6" t="s">
        <v>13</v>
      </c>
      <c r="C10" s="7">
        <f>Detalhamento!F238</f>
        <v>0</v>
      </c>
      <c r="D10" s="7">
        <f>Detalhamento!E238</f>
        <v>0</v>
      </c>
      <c r="E10" s="7">
        <f t="shared" si="1"/>
        <v>0</v>
      </c>
      <c r="F10" s="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23.25" customHeight="1">
      <c r="A11" s="6" t="s">
        <v>10</v>
      </c>
      <c r="B11" s="6" t="s">
        <v>14</v>
      </c>
      <c r="C11" s="7">
        <f>Detalhamento!F264</f>
        <v>0</v>
      </c>
      <c r="D11" s="7">
        <f>Detalhamento!E264</f>
        <v>0</v>
      </c>
      <c r="E11" s="7">
        <f t="shared" si="1"/>
        <v>0</v>
      </c>
      <c r="F11" s="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23.25" customHeight="1">
      <c r="A12" s="6" t="s">
        <v>10</v>
      </c>
      <c r="B12" s="6" t="s">
        <v>15</v>
      </c>
      <c r="C12" s="7">
        <f>Detalhamento!F275</f>
        <v>0</v>
      </c>
      <c r="D12" s="7">
        <f>Detalhamento!E275</f>
        <v>0</v>
      </c>
      <c r="E12" s="7">
        <f t="shared" si="1"/>
        <v>0</v>
      </c>
      <c r="F12" s="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</sheetData>
  <mergeCells count="1">
    <mergeCell ref="A1:E1"/>
  </mergeCell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hidden="1" min="1" max="1" width="10.71"/>
    <col customWidth="1" min="2" max="2" width="21.86"/>
    <col customWidth="1" min="3" max="3" width="13.29"/>
    <col customWidth="1" min="4" max="4" width="46.29"/>
    <col customWidth="1" min="5" max="5" width="14.0"/>
    <col customWidth="1" min="7" max="7" width="16.57"/>
    <col customWidth="1" min="8" max="10" width="9.14"/>
    <col customWidth="1" min="11" max="11" width="23.29"/>
    <col customWidth="1" min="12" max="12" width="37.43"/>
    <col customWidth="1" min="13" max="17" width="14.29"/>
    <col customWidth="1" min="18" max="23" width="9.14"/>
  </cols>
  <sheetData>
    <row r="1" ht="19.5" customHeight="1">
      <c r="A1" s="9"/>
      <c r="B1" s="8"/>
      <c r="C1" s="10"/>
      <c r="D1" s="11"/>
      <c r="E1" s="8"/>
      <c r="F1" s="12"/>
      <c r="G1" s="8"/>
      <c r="H1" s="8"/>
      <c r="I1" s="8"/>
      <c r="J1" s="8"/>
      <c r="K1" s="8"/>
      <c r="L1" s="8"/>
      <c r="M1" s="8"/>
      <c r="N1" s="8"/>
      <c r="O1" s="8"/>
      <c r="P1" s="8"/>
      <c r="Q1" s="13"/>
      <c r="R1" s="8"/>
      <c r="S1" s="8"/>
      <c r="T1" s="8"/>
      <c r="U1" s="8"/>
      <c r="V1" s="8"/>
      <c r="W1" s="8"/>
      <c r="X1" s="8"/>
      <c r="Y1" s="8"/>
      <c r="Z1" s="8"/>
    </row>
    <row r="2" ht="19.5" customHeight="1">
      <c r="A2" s="14" t="s">
        <v>5</v>
      </c>
      <c r="B2" s="15"/>
      <c r="C2" s="15"/>
      <c r="D2" s="15"/>
      <c r="E2" s="15"/>
      <c r="F2" s="15"/>
      <c r="G2" s="16"/>
      <c r="H2" s="8"/>
      <c r="I2" s="8"/>
      <c r="J2" s="8"/>
      <c r="K2" s="8"/>
      <c r="L2" s="8"/>
      <c r="M2" s="8"/>
      <c r="N2" s="8"/>
      <c r="O2" s="8"/>
      <c r="P2" s="8"/>
      <c r="Q2" s="13"/>
      <c r="R2" s="8"/>
      <c r="S2" s="8"/>
      <c r="T2" s="8"/>
      <c r="U2" s="8"/>
      <c r="V2" s="8"/>
      <c r="W2" s="8"/>
      <c r="X2" s="8"/>
      <c r="Y2" s="8"/>
      <c r="Z2" s="8"/>
    </row>
    <row r="3" ht="19.5" customHeight="1">
      <c r="A3" s="17" t="s">
        <v>16</v>
      </c>
      <c r="H3" s="8"/>
      <c r="I3" s="8"/>
      <c r="J3" s="8"/>
      <c r="K3" s="8"/>
      <c r="L3" s="8"/>
      <c r="M3" s="8"/>
      <c r="N3" s="8"/>
      <c r="O3" s="8"/>
      <c r="P3" s="8"/>
      <c r="Q3" s="13"/>
      <c r="R3" s="8"/>
      <c r="S3" s="8"/>
      <c r="T3" s="8"/>
      <c r="U3" s="8"/>
      <c r="V3" s="8"/>
      <c r="W3" s="8"/>
      <c r="X3" s="8"/>
      <c r="Y3" s="8"/>
      <c r="Z3" s="8"/>
    </row>
    <row r="4" ht="19.5" customHeight="1">
      <c r="A4" s="9"/>
      <c r="B4" s="18"/>
      <c r="C4" s="17"/>
      <c r="D4" s="19"/>
      <c r="E4" s="20"/>
      <c r="F4" s="21"/>
      <c r="G4" s="20"/>
      <c r="H4" s="8"/>
      <c r="I4" s="8"/>
      <c r="J4" s="8"/>
      <c r="K4" s="8"/>
      <c r="L4" s="8"/>
      <c r="M4" s="8"/>
      <c r="N4" s="8"/>
      <c r="O4" s="8"/>
      <c r="P4" s="8"/>
      <c r="Q4" s="13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22"/>
      <c r="B5" s="23" t="s">
        <v>17</v>
      </c>
      <c r="C5" s="23" t="s">
        <v>18</v>
      </c>
      <c r="D5" s="23" t="s">
        <v>19</v>
      </c>
      <c r="E5" s="24" t="s">
        <v>20</v>
      </c>
      <c r="F5" s="25" t="s">
        <v>21</v>
      </c>
      <c r="G5" s="26" t="s">
        <v>4</v>
      </c>
      <c r="H5" s="8"/>
      <c r="I5" s="8"/>
      <c r="J5" s="8"/>
      <c r="K5" s="8"/>
      <c r="L5" s="8"/>
      <c r="M5" s="8"/>
      <c r="N5" s="8"/>
      <c r="O5" s="8"/>
      <c r="P5" s="8"/>
      <c r="Q5" s="13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/>
      <c r="B6" s="27"/>
      <c r="C6" s="28" t="s">
        <v>22</v>
      </c>
      <c r="D6" s="29" t="s">
        <v>23</v>
      </c>
      <c r="E6" s="30"/>
      <c r="F6" s="31">
        <v>26850.9</v>
      </c>
      <c r="G6" s="32">
        <f>F6</f>
        <v>26850.9</v>
      </c>
      <c r="H6" s="8"/>
      <c r="I6" s="8"/>
      <c r="J6" s="8"/>
      <c r="K6" s="8"/>
      <c r="L6" s="8"/>
      <c r="M6" s="8"/>
      <c r="N6" s="8"/>
      <c r="O6" s="8"/>
      <c r="P6" s="8"/>
      <c r="Q6" s="13"/>
      <c r="R6" s="8"/>
      <c r="S6" s="8"/>
      <c r="T6" s="8"/>
      <c r="U6" s="8"/>
      <c r="V6" s="8"/>
      <c r="W6" s="8"/>
      <c r="X6" s="8"/>
      <c r="Y6" s="8"/>
      <c r="Z6" s="8"/>
    </row>
    <row r="7" ht="19.5" customHeight="1">
      <c r="A7" s="9"/>
      <c r="B7" s="27"/>
      <c r="C7" s="28" t="s">
        <v>24</v>
      </c>
      <c r="D7" s="29" t="s">
        <v>25</v>
      </c>
      <c r="E7" s="33">
        <v>7440.0</v>
      </c>
      <c r="F7" s="30"/>
      <c r="G7" s="32">
        <f t="shared" ref="G7:G113" si="1">G6-E7+F7</f>
        <v>19410.9</v>
      </c>
      <c r="H7" s="8"/>
      <c r="I7" s="8"/>
      <c r="J7" s="8"/>
      <c r="K7" s="8"/>
      <c r="L7" s="8"/>
      <c r="M7" s="8"/>
      <c r="N7" s="8"/>
      <c r="O7" s="8"/>
      <c r="P7" s="8"/>
      <c r="Q7" s="13"/>
      <c r="R7" s="8"/>
      <c r="S7" s="8"/>
      <c r="T7" s="8"/>
      <c r="U7" s="8"/>
      <c r="V7" s="8"/>
      <c r="W7" s="8"/>
      <c r="X7" s="8"/>
      <c r="Y7" s="8"/>
      <c r="Z7" s="8"/>
    </row>
    <row r="8" ht="19.5" customHeight="1">
      <c r="A8" s="9"/>
      <c r="B8" s="28" t="s">
        <v>26</v>
      </c>
      <c r="C8" s="28" t="s">
        <v>27</v>
      </c>
      <c r="D8" s="29" t="s">
        <v>28</v>
      </c>
      <c r="E8" s="33">
        <f>194+197</f>
        <v>391</v>
      </c>
      <c r="F8" s="30"/>
      <c r="G8" s="32">
        <f t="shared" si="1"/>
        <v>19019.9</v>
      </c>
      <c r="H8" s="8"/>
      <c r="I8" s="8"/>
      <c r="J8" s="8"/>
      <c r="K8" s="8"/>
      <c r="L8" s="8"/>
      <c r="M8" s="8"/>
      <c r="N8" s="8"/>
      <c r="O8" s="8"/>
      <c r="P8" s="8"/>
      <c r="Q8" s="13"/>
      <c r="R8" s="8"/>
      <c r="S8" s="8"/>
      <c r="T8" s="8"/>
      <c r="U8" s="8"/>
      <c r="V8" s="8"/>
      <c r="W8" s="8"/>
      <c r="X8" s="8"/>
      <c r="Y8" s="8"/>
      <c r="Z8" s="8"/>
    </row>
    <row r="9" ht="19.5" customHeight="1">
      <c r="A9" s="9"/>
      <c r="B9" s="28" t="s">
        <v>26</v>
      </c>
      <c r="C9" s="28" t="s">
        <v>29</v>
      </c>
      <c r="D9" s="29" t="s">
        <v>30</v>
      </c>
      <c r="E9" s="33">
        <f>(260*3)+390</f>
        <v>1170</v>
      </c>
      <c r="F9" s="30"/>
      <c r="G9" s="32">
        <f t="shared" si="1"/>
        <v>17849.9</v>
      </c>
      <c r="H9" s="8"/>
      <c r="I9" s="8"/>
      <c r="J9" s="8"/>
      <c r="K9" s="8"/>
      <c r="L9" s="8"/>
      <c r="M9" s="8"/>
      <c r="N9" s="8"/>
      <c r="O9" s="8"/>
      <c r="P9" s="8"/>
      <c r="Q9" s="13"/>
      <c r="R9" s="8"/>
      <c r="S9" s="8"/>
      <c r="T9" s="8"/>
      <c r="U9" s="8"/>
      <c r="V9" s="8"/>
      <c r="W9" s="8"/>
      <c r="X9" s="8"/>
      <c r="Y9" s="8"/>
      <c r="Z9" s="8"/>
    </row>
    <row r="10" ht="19.5" customHeight="1">
      <c r="A10" s="9"/>
      <c r="B10" s="28" t="s">
        <v>26</v>
      </c>
      <c r="C10" s="28" t="s">
        <v>31</v>
      </c>
      <c r="D10" s="29" t="s">
        <v>32</v>
      </c>
      <c r="E10" s="33">
        <f>180*2</f>
        <v>360</v>
      </c>
      <c r="F10" s="30"/>
      <c r="G10" s="32">
        <f t="shared" si="1"/>
        <v>17489.9</v>
      </c>
      <c r="H10" s="8"/>
      <c r="I10" s="8"/>
      <c r="J10" s="8"/>
      <c r="K10" s="8"/>
      <c r="L10" s="8"/>
      <c r="M10" s="8"/>
      <c r="N10" s="8"/>
      <c r="O10" s="8"/>
      <c r="P10" s="8"/>
      <c r="Q10" s="13"/>
      <c r="R10" s="8"/>
      <c r="S10" s="8"/>
      <c r="T10" s="8"/>
      <c r="U10" s="8"/>
      <c r="V10" s="8"/>
      <c r="W10" s="8"/>
      <c r="X10" s="8"/>
      <c r="Y10" s="8"/>
      <c r="Z10" s="8"/>
    </row>
    <row r="11" ht="19.5" customHeight="1">
      <c r="A11" s="9"/>
      <c r="B11" s="28" t="s">
        <v>33</v>
      </c>
      <c r="C11" s="28" t="s">
        <v>34</v>
      </c>
      <c r="D11" s="29" t="s">
        <v>35</v>
      </c>
      <c r="E11" s="33">
        <v>2590.0</v>
      </c>
      <c r="F11" s="30"/>
      <c r="G11" s="32">
        <f t="shared" si="1"/>
        <v>14899.9</v>
      </c>
      <c r="H11" s="8"/>
      <c r="I11" s="8"/>
      <c r="J11" s="8"/>
      <c r="K11" s="8"/>
      <c r="L11" s="8"/>
      <c r="M11" s="8"/>
      <c r="N11" s="8"/>
      <c r="O11" s="8"/>
      <c r="P11" s="8"/>
      <c r="Q11" s="13"/>
      <c r="R11" s="8"/>
      <c r="S11" s="8"/>
      <c r="T11" s="8"/>
      <c r="U11" s="8"/>
      <c r="V11" s="8"/>
      <c r="W11" s="8"/>
      <c r="X11" s="8"/>
      <c r="Y11" s="8"/>
      <c r="Z11" s="8"/>
    </row>
    <row r="12" ht="19.5" customHeight="1">
      <c r="A12" s="9"/>
      <c r="B12" s="28" t="s">
        <v>33</v>
      </c>
      <c r="C12" s="28" t="s">
        <v>36</v>
      </c>
      <c r="D12" s="29" t="s">
        <v>37</v>
      </c>
      <c r="E12" s="33">
        <v>7000.0</v>
      </c>
      <c r="F12" s="30"/>
      <c r="G12" s="32">
        <f t="shared" si="1"/>
        <v>7899.9</v>
      </c>
      <c r="H12" s="8"/>
      <c r="I12" s="8"/>
      <c r="J12" s="8"/>
      <c r="K12" s="8"/>
      <c r="L12" s="8"/>
      <c r="M12" s="8"/>
      <c r="N12" s="8"/>
      <c r="O12" s="8"/>
      <c r="P12" s="8"/>
      <c r="Q12" s="13"/>
      <c r="R12" s="8"/>
      <c r="S12" s="8"/>
      <c r="T12" s="8"/>
      <c r="U12" s="8"/>
      <c r="V12" s="8"/>
      <c r="W12" s="8"/>
      <c r="X12" s="8"/>
      <c r="Y12" s="8"/>
      <c r="Z12" s="8"/>
    </row>
    <row r="13" ht="19.5" customHeight="1">
      <c r="A13" s="9"/>
      <c r="B13" s="28" t="s">
        <v>33</v>
      </c>
      <c r="C13" s="28" t="s">
        <v>38</v>
      </c>
      <c r="D13" s="29" t="s">
        <v>39</v>
      </c>
      <c r="E13" s="33">
        <v>1551.5</v>
      </c>
      <c r="F13" s="30"/>
      <c r="G13" s="32">
        <f t="shared" si="1"/>
        <v>6348.4</v>
      </c>
      <c r="H13" s="8"/>
      <c r="I13" s="8"/>
      <c r="J13" s="8"/>
      <c r="K13" s="8"/>
      <c r="L13" s="8"/>
      <c r="M13" s="8"/>
      <c r="N13" s="8"/>
      <c r="O13" s="8"/>
      <c r="P13" s="8"/>
      <c r="Q13" s="13"/>
      <c r="R13" s="8"/>
      <c r="S13" s="8"/>
      <c r="T13" s="8"/>
      <c r="U13" s="8"/>
      <c r="V13" s="8"/>
      <c r="W13" s="8"/>
      <c r="X13" s="8"/>
      <c r="Y13" s="8"/>
      <c r="Z13" s="8"/>
    </row>
    <row r="14" ht="19.5" customHeight="1">
      <c r="A14" s="9"/>
      <c r="B14" s="27"/>
      <c r="C14" s="28" t="s">
        <v>40</v>
      </c>
      <c r="D14" s="29" t="s">
        <v>41</v>
      </c>
      <c r="E14" s="30"/>
      <c r="F14" s="31">
        <v>2850.94</v>
      </c>
      <c r="G14" s="32">
        <f t="shared" si="1"/>
        <v>9199.34</v>
      </c>
      <c r="H14" s="8"/>
      <c r="I14" s="8"/>
      <c r="J14" s="8"/>
      <c r="K14" s="8"/>
      <c r="L14" s="8"/>
      <c r="M14" s="8"/>
      <c r="N14" s="8"/>
      <c r="O14" s="8"/>
      <c r="P14" s="8"/>
      <c r="Q14" s="13"/>
      <c r="R14" s="8"/>
      <c r="S14" s="8"/>
      <c r="T14" s="8"/>
      <c r="U14" s="8"/>
      <c r="V14" s="8"/>
      <c r="W14" s="8"/>
      <c r="X14" s="8"/>
      <c r="Y14" s="8"/>
      <c r="Z14" s="8"/>
    </row>
    <row r="15" ht="19.5" customHeight="1">
      <c r="A15" s="9"/>
      <c r="B15" s="27"/>
      <c r="C15" s="28" t="s">
        <v>42</v>
      </c>
      <c r="D15" s="29" t="s">
        <v>23</v>
      </c>
      <c r="E15" s="30"/>
      <c r="F15" s="31">
        <v>35450.66</v>
      </c>
      <c r="G15" s="32">
        <f t="shared" si="1"/>
        <v>44650</v>
      </c>
      <c r="H15" s="8"/>
      <c r="I15" s="8"/>
      <c r="J15" s="8"/>
      <c r="K15" s="8"/>
      <c r="L15" s="8"/>
      <c r="M15" s="8"/>
      <c r="N15" s="8"/>
      <c r="O15" s="8"/>
      <c r="P15" s="8"/>
      <c r="Q15" s="13"/>
      <c r="R15" s="8"/>
      <c r="S15" s="8"/>
      <c r="T15" s="8"/>
      <c r="U15" s="8"/>
      <c r="V15" s="8"/>
      <c r="W15" s="8"/>
      <c r="X15" s="8"/>
      <c r="Y15" s="8"/>
      <c r="Z15" s="8"/>
    </row>
    <row r="16" ht="19.5" customHeight="1">
      <c r="A16" s="9"/>
      <c r="B16" s="28" t="s">
        <v>43</v>
      </c>
      <c r="C16" s="28" t="s">
        <v>44</v>
      </c>
      <c r="D16" s="29" t="s">
        <v>45</v>
      </c>
      <c r="E16" s="33">
        <v>900.0</v>
      </c>
      <c r="F16" s="30"/>
      <c r="G16" s="32">
        <f t="shared" si="1"/>
        <v>43750</v>
      </c>
      <c r="H16" s="8"/>
      <c r="I16" s="8"/>
      <c r="J16" s="8"/>
      <c r="K16" s="13"/>
      <c r="L16" s="13"/>
      <c r="M16" s="13"/>
      <c r="N16" s="13"/>
      <c r="O16" s="13"/>
      <c r="P16" s="13"/>
      <c r="Q16" s="13"/>
      <c r="R16" s="8"/>
      <c r="S16" s="8"/>
      <c r="T16" s="8"/>
      <c r="U16" s="8"/>
      <c r="V16" s="8"/>
      <c r="W16" s="8"/>
      <c r="X16" s="8"/>
      <c r="Y16" s="8"/>
      <c r="Z16" s="8"/>
    </row>
    <row r="17" ht="19.5" customHeight="1">
      <c r="A17" s="9"/>
      <c r="B17" s="28" t="s">
        <v>43</v>
      </c>
      <c r="C17" s="28" t="s">
        <v>46</v>
      </c>
      <c r="D17" s="29" t="s">
        <v>47</v>
      </c>
      <c r="E17" s="33">
        <v>420.0</v>
      </c>
      <c r="F17" s="30"/>
      <c r="G17" s="32">
        <f t="shared" si="1"/>
        <v>43330</v>
      </c>
      <c r="H17" s="8"/>
      <c r="I17" s="8"/>
      <c r="J17" s="8"/>
      <c r="K17" s="13"/>
      <c r="L17" s="13"/>
      <c r="M17" s="13"/>
      <c r="N17" s="13"/>
      <c r="O17" s="13"/>
      <c r="P17" s="13"/>
      <c r="Q17" s="13"/>
      <c r="R17" s="8"/>
      <c r="S17" s="8"/>
      <c r="T17" s="8"/>
      <c r="U17" s="8"/>
      <c r="V17" s="8"/>
      <c r="W17" s="8"/>
      <c r="X17" s="8"/>
      <c r="Y17" s="8"/>
      <c r="Z17" s="8"/>
    </row>
    <row r="18" ht="19.5" customHeight="1">
      <c r="A18" s="9"/>
      <c r="B18" s="28" t="s">
        <v>43</v>
      </c>
      <c r="C18" s="28" t="s">
        <v>48</v>
      </c>
      <c r="D18" s="29" t="s">
        <v>49</v>
      </c>
      <c r="E18" s="33">
        <v>344.0</v>
      </c>
      <c r="F18" s="30"/>
      <c r="G18" s="32">
        <f t="shared" si="1"/>
        <v>42986</v>
      </c>
      <c r="H18" s="8"/>
      <c r="I18" s="8"/>
      <c r="J18" s="8"/>
      <c r="K18" s="13"/>
      <c r="L18" s="13"/>
      <c r="M18" s="13"/>
      <c r="N18" s="13"/>
      <c r="O18" s="13"/>
      <c r="P18" s="13"/>
      <c r="Q18" s="13"/>
      <c r="R18" s="8"/>
      <c r="S18" s="8"/>
      <c r="T18" s="8"/>
      <c r="U18" s="8"/>
      <c r="V18" s="8"/>
      <c r="W18" s="8"/>
      <c r="X18" s="8"/>
      <c r="Y18" s="8"/>
      <c r="Z18" s="8"/>
    </row>
    <row r="19" ht="19.5" customHeight="1">
      <c r="A19" s="9"/>
      <c r="B19" s="28" t="s">
        <v>43</v>
      </c>
      <c r="C19" s="28" t="s">
        <v>50</v>
      </c>
      <c r="D19" s="29" t="s">
        <v>51</v>
      </c>
      <c r="E19" s="33">
        <v>7500.0</v>
      </c>
      <c r="F19" s="30"/>
      <c r="G19" s="32">
        <f t="shared" si="1"/>
        <v>35486</v>
      </c>
      <c r="H19" s="8"/>
      <c r="I19" s="8"/>
      <c r="J19" s="8"/>
      <c r="K19" s="13"/>
      <c r="L19" s="13"/>
      <c r="M19" s="13"/>
      <c r="N19" s="13"/>
      <c r="O19" s="13"/>
      <c r="P19" s="13"/>
      <c r="Q19" s="13"/>
      <c r="R19" s="8"/>
      <c r="S19" s="8"/>
      <c r="T19" s="8"/>
      <c r="U19" s="8"/>
      <c r="V19" s="8"/>
      <c r="W19" s="8"/>
      <c r="X19" s="8"/>
      <c r="Y19" s="8"/>
      <c r="Z19" s="8"/>
    </row>
    <row r="20" ht="19.5" customHeight="1">
      <c r="A20" s="9"/>
      <c r="B20" s="28" t="s">
        <v>43</v>
      </c>
      <c r="C20" s="28" t="s">
        <v>48</v>
      </c>
      <c r="D20" s="29" t="s">
        <v>49</v>
      </c>
      <c r="E20" s="33">
        <v>550.0</v>
      </c>
      <c r="F20" s="30"/>
      <c r="G20" s="32">
        <f t="shared" si="1"/>
        <v>34936</v>
      </c>
      <c r="H20" s="8"/>
      <c r="I20" s="8"/>
      <c r="J20" s="8"/>
      <c r="K20" s="13"/>
      <c r="L20" s="13"/>
      <c r="M20" s="13"/>
      <c r="N20" s="13"/>
      <c r="O20" s="13"/>
      <c r="P20" s="13"/>
      <c r="Q20" s="13"/>
      <c r="R20" s="8"/>
      <c r="S20" s="8"/>
      <c r="T20" s="8"/>
      <c r="U20" s="8"/>
      <c r="V20" s="8"/>
      <c r="W20" s="8"/>
      <c r="X20" s="8"/>
      <c r="Y20" s="8"/>
      <c r="Z20" s="8"/>
    </row>
    <row r="21" ht="19.5" customHeight="1">
      <c r="A21" s="9"/>
      <c r="B21" s="28" t="s">
        <v>43</v>
      </c>
      <c r="C21" s="28" t="s">
        <v>52</v>
      </c>
      <c r="D21" s="29" t="s">
        <v>53</v>
      </c>
      <c r="E21" s="33">
        <v>12300.0</v>
      </c>
      <c r="F21" s="30"/>
      <c r="G21" s="32">
        <f t="shared" si="1"/>
        <v>22636</v>
      </c>
      <c r="H21" s="8"/>
      <c r="I21" s="8"/>
      <c r="J21" s="8"/>
      <c r="K21" s="13"/>
      <c r="L21" s="13"/>
      <c r="M21" s="34"/>
      <c r="N21" s="13"/>
      <c r="O21" s="13"/>
      <c r="P21" s="13"/>
      <c r="Q21" s="13"/>
      <c r="R21" s="8"/>
      <c r="S21" s="8"/>
      <c r="T21" s="8"/>
      <c r="U21" s="8"/>
      <c r="V21" s="8"/>
      <c r="W21" s="8"/>
      <c r="X21" s="8"/>
      <c r="Y21" s="8"/>
      <c r="Z21" s="8"/>
    </row>
    <row r="22" ht="19.5" customHeight="1">
      <c r="A22" s="9"/>
      <c r="B22" s="28" t="s">
        <v>54</v>
      </c>
      <c r="C22" s="28" t="s">
        <v>55</v>
      </c>
      <c r="D22" s="29" t="s">
        <v>56</v>
      </c>
      <c r="E22" s="33">
        <v>6150.0</v>
      </c>
      <c r="F22" s="30"/>
      <c r="G22" s="32">
        <f t="shared" si="1"/>
        <v>16486</v>
      </c>
      <c r="H22" s="8"/>
      <c r="I22" s="8"/>
      <c r="J22" s="8"/>
      <c r="K22" s="13"/>
      <c r="L22" s="13"/>
      <c r="M22" s="13"/>
      <c r="N22" s="13"/>
      <c r="O22" s="13"/>
      <c r="P22" s="13"/>
      <c r="Q22" s="13"/>
      <c r="R22" s="8"/>
      <c r="S22" s="8"/>
      <c r="T22" s="8"/>
      <c r="U22" s="8"/>
      <c r="V22" s="8"/>
      <c r="W22" s="8"/>
      <c r="X22" s="8"/>
      <c r="Y22" s="8"/>
      <c r="Z22" s="8"/>
    </row>
    <row r="23" ht="19.5" customHeight="1">
      <c r="A23" s="9"/>
      <c r="B23" s="28" t="s">
        <v>54</v>
      </c>
      <c r="C23" s="28" t="s">
        <v>57</v>
      </c>
      <c r="D23" s="29" t="s">
        <v>58</v>
      </c>
      <c r="E23" s="33">
        <f>1998+3998</f>
        <v>5996</v>
      </c>
      <c r="F23" s="30"/>
      <c r="G23" s="32">
        <f t="shared" si="1"/>
        <v>10490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9.5" customHeight="1">
      <c r="A24" s="9"/>
      <c r="B24" s="28" t="s">
        <v>59</v>
      </c>
      <c r="C24" s="28" t="s">
        <v>60</v>
      </c>
      <c r="D24" s="29" t="s">
        <v>61</v>
      </c>
      <c r="E24" s="33">
        <v>3190.0</v>
      </c>
      <c r="F24" s="30"/>
      <c r="G24" s="32">
        <f t="shared" si="1"/>
        <v>7300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9.5" customHeight="1">
      <c r="A25" s="9"/>
      <c r="B25" s="27"/>
      <c r="C25" s="28" t="s">
        <v>62</v>
      </c>
      <c r="D25" s="29" t="s">
        <v>23</v>
      </c>
      <c r="E25" s="30"/>
      <c r="F25" s="31">
        <v>8950.3</v>
      </c>
      <c r="G25" s="32">
        <f t="shared" si="1"/>
        <v>16250.3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9.5" customHeight="1">
      <c r="A26" s="9"/>
      <c r="B26" s="28" t="s">
        <v>59</v>
      </c>
      <c r="C26" s="28" t="s">
        <v>63</v>
      </c>
      <c r="D26" s="29" t="s">
        <v>64</v>
      </c>
      <c r="E26" s="33">
        <v>6900.0</v>
      </c>
      <c r="F26" s="30"/>
      <c r="G26" s="32">
        <f t="shared" si="1"/>
        <v>9350.3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9.5" customHeight="1">
      <c r="A27" s="9"/>
      <c r="B27" s="27"/>
      <c r="C27" s="28" t="s">
        <v>65</v>
      </c>
      <c r="D27" s="29" t="s">
        <v>41</v>
      </c>
      <c r="E27" s="30"/>
      <c r="F27" s="31">
        <v>4000.0</v>
      </c>
      <c r="G27" s="32">
        <f t="shared" si="1"/>
        <v>13350.3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9.5" customHeight="1">
      <c r="A28" s="9"/>
      <c r="B28" s="28" t="s">
        <v>54</v>
      </c>
      <c r="C28" s="28" t="s">
        <v>66</v>
      </c>
      <c r="D28" s="29" t="s">
        <v>67</v>
      </c>
      <c r="E28" s="33">
        <v>400.0</v>
      </c>
      <c r="F28" s="30"/>
      <c r="G28" s="32">
        <f t="shared" si="1"/>
        <v>12950.3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9.5" customHeight="1">
      <c r="A29" s="9"/>
      <c r="B29" s="27"/>
      <c r="C29" s="28" t="s">
        <v>68</v>
      </c>
      <c r="D29" s="29" t="s">
        <v>69</v>
      </c>
      <c r="E29" s="33">
        <v>790.8</v>
      </c>
      <c r="F29" s="30"/>
      <c r="G29" s="32">
        <f t="shared" si="1"/>
        <v>12159.5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9.5" customHeight="1">
      <c r="A30" s="9"/>
      <c r="B30" s="27"/>
      <c r="C30" s="28" t="s">
        <v>70</v>
      </c>
      <c r="D30" s="29" t="s">
        <v>71</v>
      </c>
      <c r="E30" s="30"/>
      <c r="F30" s="31">
        <v>790.8</v>
      </c>
      <c r="G30" s="32">
        <f t="shared" si="1"/>
        <v>12950.3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9.5" customHeight="1">
      <c r="A31" s="9"/>
      <c r="B31" s="27"/>
      <c r="C31" s="28" t="s">
        <v>72</v>
      </c>
      <c r="D31" s="29" t="s">
        <v>41</v>
      </c>
      <c r="E31" s="30"/>
      <c r="F31" s="31">
        <v>172.66</v>
      </c>
      <c r="G31" s="32">
        <f t="shared" si="1"/>
        <v>13122.96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9.5" hidden="1" customHeight="1">
      <c r="A32" s="9"/>
      <c r="B32" s="35"/>
      <c r="C32" s="35"/>
      <c r="D32" s="36"/>
      <c r="E32" s="37"/>
      <c r="F32" s="38"/>
      <c r="G32" s="32">
        <f t="shared" si="1"/>
        <v>13122.96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9.5" hidden="1" customHeight="1">
      <c r="A33" s="9"/>
      <c r="B33" s="35"/>
      <c r="C33" s="35"/>
      <c r="D33" s="36"/>
      <c r="E33" s="37"/>
      <c r="F33" s="38"/>
      <c r="G33" s="32">
        <f t="shared" si="1"/>
        <v>13122.96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9.5" hidden="1" customHeight="1">
      <c r="A34" s="9"/>
      <c r="B34" s="35"/>
      <c r="C34" s="35"/>
      <c r="D34" s="36"/>
      <c r="E34" s="37"/>
      <c r="F34" s="38"/>
      <c r="G34" s="32">
        <f t="shared" si="1"/>
        <v>13122.96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9.5" hidden="1" customHeight="1">
      <c r="A35" s="9"/>
      <c r="B35" s="35"/>
      <c r="C35" s="35"/>
      <c r="D35" s="36"/>
      <c r="E35" s="37"/>
      <c r="F35" s="38"/>
      <c r="G35" s="32">
        <f t="shared" si="1"/>
        <v>13122.96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9.5" hidden="1" customHeight="1">
      <c r="A36" s="9"/>
      <c r="B36" s="35"/>
      <c r="C36" s="35"/>
      <c r="D36" s="36"/>
      <c r="E36" s="37"/>
      <c r="F36" s="38"/>
      <c r="G36" s="32">
        <f t="shared" si="1"/>
        <v>13122.96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9.5" hidden="1" customHeight="1">
      <c r="A37" s="9"/>
      <c r="B37" s="35"/>
      <c r="C37" s="35"/>
      <c r="D37" s="36"/>
      <c r="E37" s="37"/>
      <c r="F37" s="38"/>
      <c r="G37" s="32">
        <f t="shared" si="1"/>
        <v>13122.96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9.5" hidden="1" customHeight="1">
      <c r="A38" s="9"/>
      <c r="B38" s="39"/>
      <c r="C38" s="35"/>
      <c r="D38" s="36"/>
      <c r="E38" s="37"/>
      <c r="F38" s="38"/>
      <c r="G38" s="32">
        <f t="shared" si="1"/>
        <v>13122.96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9.5" hidden="1" customHeight="1">
      <c r="A39" s="9"/>
      <c r="B39" s="39"/>
      <c r="C39" s="35"/>
      <c r="D39" s="36"/>
      <c r="E39" s="37"/>
      <c r="F39" s="38"/>
      <c r="G39" s="32">
        <f t="shared" si="1"/>
        <v>13122.96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9.5" hidden="1" customHeight="1">
      <c r="A40" s="9"/>
      <c r="B40" s="35"/>
      <c r="C40" s="35"/>
      <c r="D40" s="36"/>
      <c r="E40" s="37"/>
      <c r="F40" s="38"/>
      <c r="G40" s="32">
        <f t="shared" si="1"/>
        <v>13122.96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9.5" hidden="1" customHeight="1">
      <c r="A41" s="9"/>
      <c r="B41" s="35"/>
      <c r="C41" s="35"/>
      <c r="D41" s="36"/>
      <c r="E41" s="37"/>
      <c r="F41" s="38"/>
      <c r="G41" s="32">
        <f t="shared" si="1"/>
        <v>13122.96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9.5" hidden="1" customHeight="1">
      <c r="A42" s="9"/>
      <c r="B42" s="35"/>
      <c r="C42" s="35"/>
      <c r="D42" s="36"/>
      <c r="E42" s="37"/>
      <c r="F42" s="38"/>
      <c r="G42" s="32">
        <f t="shared" si="1"/>
        <v>13122.96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9.5" hidden="1" customHeight="1">
      <c r="A43" s="9"/>
      <c r="B43" s="35"/>
      <c r="C43" s="35"/>
      <c r="D43" s="36"/>
      <c r="E43" s="37"/>
      <c r="F43" s="38"/>
      <c r="G43" s="32">
        <f t="shared" si="1"/>
        <v>13122.96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9.5" hidden="1" customHeight="1">
      <c r="A44" s="9"/>
      <c r="B44" s="35"/>
      <c r="C44" s="35"/>
      <c r="D44" s="36"/>
      <c r="E44" s="37"/>
      <c r="F44" s="38"/>
      <c r="G44" s="32">
        <f t="shared" si="1"/>
        <v>13122.96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9.5" hidden="1" customHeight="1">
      <c r="A45" s="9"/>
      <c r="B45" s="39"/>
      <c r="C45" s="35"/>
      <c r="D45" s="36"/>
      <c r="E45" s="37"/>
      <c r="F45" s="38"/>
      <c r="G45" s="32">
        <f t="shared" si="1"/>
        <v>13122.96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9.5" hidden="1" customHeight="1">
      <c r="A46" s="9"/>
      <c r="B46" s="39"/>
      <c r="C46" s="35"/>
      <c r="D46" s="36"/>
      <c r="E46" s="37"/>
      <c r="F46" s="38"/>
      <c r="G46" s="32">
        <f t="shared" si="1"/>
        <v>13122.96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9.5" hidden="1" customHeight="1">
      <c r="A47" s="9"/>
      <c r="B47" s="36"/>
      <c r="C47" s="35"/>
      <c r="D47" s="36"/>
      <c r="E47" s="37"/>
      <c r="F47" s="38"/>
      <c r="G47" s="32">
        <f t="shared" si="1"/>
        <v>13122.96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9.5" hidden="1" customHeight="1">
      <c r="A48" s="9"/>
      <c r="B48" s="36"/>
      <c r="C48" s="35"/>
      <c r="D48" s="36"/>
      <c r="E48" s="40"/>
      <c r="F48" s="38"/>
      <c r="G48" s="32">
        <f t="shared" si="1"/>
        <v>13122.96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9.5" hidden="1" customHeight="1">
      <c r="A49" s="9"/>
      <c r="B49" s="36"/>
      <c r="C49" s="35"/>
      <c r="D49" s="36"/>
      <c r="E49" s="37"/>
      <c r="F49" s="38"/>
      <c r="G49" s="32">
        <f t="shared" si="1"/>
        <v>13122.96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9.5" hidden="1" customHeight="1">
      <c r="A50" s="9"/>
      <c r="B50" s="36"/>
      <c r="C50" s="35"/>
      <c r="D50" s="36"/>
      <c r="E50" s="37"/>
      <c r="F50" s="38"/>
      <c r="G50" s="32">
        <f t="shared" si="1"/>
        <v>13122.96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9.5" hidden="1" customHeight="1">
      <c r="A51" s="9"/>
      <c r="B51" s="35"/>
      <c r="C51" s="35"/>
      <c r="D51" s="36"/>
      <c r="E51" s="37"/>
      <c r="F51" s="38"/>
      <c r="G51" s="32">
        <f t="shared" si="1"/>
        <v>13122.96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9.5" hidden="1" customHeight="1">
      <c r="A52" s="9"/>
      <c r="B52" s="35"/>
      <c r="C52" s="35"/>
      <c r="D52" s="36"/>
      <c r="E52" s="37"/>
      <c r="F52" s="38"/>
      <c r="G52" s="32">
        <f t="shared" si="1"/>
        <v>13122.96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9.5" hidden="1" customHeight="1">
      <c r="A53" s="9"/>
      <c r="B53" s="35"/>
      <c r="C53" s="35"/>
      <c r="D53" s="36"/>
      <c r="E53" s="37"/>
      <c r="F53" s="38"/>
      <c r="G53" s="32">
        <f t="shared" si="1"/>
        <v>13122.96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9.5" hidden="1" customHeight="1">
      <c r="A54" s="9"/>
      <c r="B54" s="35"/>
      <c r="C54" s="35"/>
      <c r="D54" s="36"/>
      <c r="E54" s="37"/>
      <c r="F54" s="38"/>
      <c r="G54" s="32">
        <f t="shared" si="1"/>
        <v>13122.96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9.5" hidden="1" customHeight="1">
      <c r="A55" s="9"/>
      <c r="B55" s="35"/>
      <c r="C55" s="35"/>
      <c r="D55" s="36"/>
      <c r="E55" s="37"/>
      <c r="F55" s="38"/>
      <c r="G55" s="32">
        <f t="shared" si="1"/>
        <v>13122.96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9.5" hidden="1" customHeight="1">
      <c r="A56" s="9"/>
      <c r="B56" s="35"/>
      <c r="C56" s="35"/>
      <c r="D56" s="36"/>
      <c r="E56" s="37"/>
      <c r="F56" s="38"/>
      <c r="G56" s="32">
        <f t="shared" si="1"/>
        <v>13122.96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9.5" hidden="1" customHeight="1">
      <c r="A57" s="9"/>
      <c r="B57" s="35"/>
      <c r="C57" s="35"/>
      <c r="D57" s="36"/>
      <c r="E57" s="40"/>
      <c r="F57" s="38"/>
      <c r="G57" s="32">
        <f t="shared" si="1"/>
        <v>13122.96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9.5" hidden="1" customHeight="1">
      <c r="A58" s="9"/>
      <c r="B58" s="35"/>
      <c r="C58" s="35"/>
      <c r="D58" s="36"/>
      <c r="E58" s="37"/>
      <c r="F58" s="38"/>
      <c r="G58" s="32">
        <f t="shared" si="1"/>
        <v>13122.96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9.5" hidden="1" customHeight="1">
      <c r="A59" s="9"/>
      <c r="B59" s="35"/>
      <c r="C59" s="35"/>
      <c r="D59" s="36"/>
      <c r="E59" s="37"/>
      <c r="F59" s="38"/>
      <c r="G59" s="32">
        <f t="shared" si="1"/>
        <v>13122.96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9.5" hidden="1" customHeight="1">
      <c r="A60" s="9"/>
      <c r="B60" s="35"/>
      <c r="C60" s="35"/>
      <c r="D60" s="36"/>
      <c r="E60" s="37"/>
      <c r="F60" s="38"/>
      <c r="G60" s="32">
        <f t="shared" si="1"/>
        <v>13122.96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9.5" hidden="1" customHeight="1">
      <c r="A61" s="22"/>
      <c r="B61" s="35"/>
      <c r="C61" s="35"/>
      <c r="D61" s="36"/>
      <c r="E61" s="37"/>
      <c r="F61" s="38"/>
      <c r="G61" s="32">
        <f t="shared" si="1"/>
        <v>13122.96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9.5" hidden="1" customHeight="1">
      <c r="A62" s="22"/>
      <c r="B62" s="35"/>
      <c r="C62" s="35"/>
      <c r="D62" s="36"/>
      <c r="E62" s="37"/>
      <c r="F62" s="38"/>
      <c r="G62" s="32">
        <f t="shared" si="1"/>
        <v>13122.96</v>
      </c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9.5" hidden="1" customHeight="1">
      <c r="A63" s="9"/>
      <c r="B63" s="39"/>
      <c r="C63" s="35"/>
      <c r="D63" s="36"/>
      <c r="E63" s="37"/>
      <c r="F63" s="38"/>
      <c r="G63" s="32">
        <f t="shared" si="1"/>
        <v>13122.96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9.5" hidden="1" customHeight="1">
      <c r="A64" s="9"/>
      <c r="B64" s="35"/>
      <c r="C64" s="35"/>
      <c r="D64" s="36"/>
      <c r="E64" s="37"/>
      <c r="F64" s="38"/>
      <c r="G64" s="32">
        <f t="shared" si="1"/>
        <v>13122.96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9.5" hidden="1" customHeight="1">
      <c r="A65" s="9"/>
      <c r="B65" s="35"/>
      <c r="C65" s="35"/>
      <c r="D65" s="36"/>
      <c r="E65" s="37"/>
      <c r="F65" s="38"/>
      <c r="G65" s="32">
        <f t="shared" si="1"/>
        <v>13122.96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9.5" hidden="1" customHeight="1">
      <c r="A66" s="9"/>
      <c r="B66" s="35"/>
      <c r="C66" s="35"/>
      <c r="D66" s="36"/>
      <c r="E66" s="37"/>
      <c r="F66" s="38"/>
      <c r="G66" s="32">
        <f t="shared" si="1"/>
        <v>13122.96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9.5" hidden="1" customHeight="1">
      <c r="A67" s="9"/>
      <c r="B67" s="35"/>
      <c r="C67" s="35"/>
      <c r="D67" s="36"/>
      <c r="E67" s="37"/>
      <c r="F67" s="38"/>
      <c r="G67" s="32">
        <f t="shared" si="1"/>
        <v>13122.96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9.5" hidden="1" customHeight="1">
      <c r="A68" s="9"/>
      <c r="B68" s="35"/>
      <c r="C68" s="35"/>
      <c r="D68" s="36"/>
      <c r="E68" s="37"/>
      <c r="F68" s="38"/>
      <c r="G68" s="32">
        <f t="shared" si="1"/>
        <v>13122.96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9.5" hidden="1" customHeight="1">
      <c r="A69" s="9"/>
      <c r="B69" s="35"/>
      <c r="C69" s="35"/>
      <c r="D69" s="36"/>
      <c r="E69" s="37"/>
      <c r="F69" s="38"/>
      <c r="G69" s="32">
        <f t="shared" si="1"/>
        <v>13122.96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9.5" hidden="1" customHeight="1">
      <c r="A70" s="9"/>
      <c r="B70" s="35"/>
      <c r="C70" s="35"/>
      <c r="D70" s="36"/>
      <c r="E70" s="37"/>
      <c r="F70" s="38"/>
      <c r="G70" s="32">
        <f t="shared" si="1"/>
        <v>13122.96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9.5" hidden="1" customHeight="1">
      <c r="A71" s="9"/>
      <c r="B71" s="35"/>
      <c r="C71" s="35"/>
      <c r="D71" s="36"/>
      <c r="E71" s="37"/>
      <c r="F71" s="38"/>
      <c r="G71" s="32">
        <f t="shared" si="1"/>
        <v>13122.96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9.5" hidden="1" customHeight="1">
      <c r="A72" s="9"/>
      <c r="B72" s="35"/>
      <c r="C72" s="35"/>
      <c r="D72" s="36"/>
      <c r="E72" s="37"/>
      <c r="F72" s="38"/>
      <c r="G72" s="32">
        <f t="shared" si="1"/>
        <v>13122.96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9.5" hidden="1" customHeight="1">
      <c r="A73" s="9"/>
      <c r="B73" s="35"/>
      <c r="C73" s="35"/>
      <c r="D73" s="36"/>
      <c r="E73" s="37"/>
      <c r="F73" s="38"/>
      <c r="G73" s="32">
        <f t="shared" si="1"/>
        <v>13122.96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9.5" hidden="1" customHeight="1">
      <c r="A74" s="9"/>
      <c r="B74" s="35"/>
      <c r="C74" s="35"/>
      <c r="D74" s="36"/>
      <c r="E74" s="37"/>
      <c r="F74" s="38"/>
      <c r="G74" s="32">
        <f t="shared" si="1"/>
        <v>13122.96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9.5" hidden="1" customHeight="1">
      <c r="A75" s="9"/>
      <c r="B75" s="35"/>
      <c r="C75" s="35"/>
      <c r="D75" s="36"/>
      <c r="E75" s="37"/>
      <c r="F75" s="38"/>
      <c r="G75" s="32">
        <f t="shared" si="1"/>
        <v>13122.96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9.5" hidden="1" customHeight="1">
      <c r="A76" s="9"/>
      <c r="B76" s="35"/>
      <c r="C76" s="35"/>
      <c r="D76" s="36"/>
      <c r="E76" s="37"/>
      <c r="F76" s="38"/>
      <c r="G76" s="32">
        <f t="shared" si="1"/>
        <v>13122.96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9.5" hidden="1" customHeight="1">
      <c r="A77" s="9"/>
      <c r="B77" s="35"/>
      <c r="C77" s="35"/>
      <c r="D77" s="36"/>
      <c r="E77" s="37"/>
      <c r="F77" s="38"/>
      <c r="G77" s="32">
        <f t="shared" si="1"/>
        <v>13122.96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9.5" hidden="1" customHeight="1">
      <c r="A78" s="9"/>
      <c r="B78" s="35"/>
      <c r="C78" s="35"/>
      <c r="D78" s="36"/>
      <c r="E78" s="37"/>
      <c r="F78" s="38"/>
      <c r="G78" s="32">
        <f t="shared" si="1"/>
        <v>13122.96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9.5" hidden="1" customHeight="1">
      <c r="A79" s="9"/>
      <c r="B79" s="35"/>
      <c r="C79" s="35"/>
      <c r="D79" s="36"/>
      <c r="E79" s="37"/>
      <c r="F79" s="38"/>
      <c r="G79" s="32">
        <f t="shared" si="1"/>
        <v>13122.96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9.5" hidden="1" customHeight="1">
      <c r="A80" s="9"/>
      <c r="B80" s="35"/>
      <c r="C80" s="35"/>
      <c r="D80" s="36"/>
      <c r="E80" s="37"/>
      <c r="F80" s="38"/>
      <c r="G80" s="32">
        <f t="shared" si="1"/>
        <v>13122.96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9.5" hidden="1" customHeight="1">
      <c r="A81" s="9"/>
      <c r="B81" s="35"/>
      <c r="C81" s="35"/>
      <c r="D81" s="36"/>
      <c r="E81" s="37"/>
      <c r="F81" s="38"/>
      <c r="G81" s="32">
        <f t="shared" si="1"/>
        <v>13122.96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9.5" hidden="1" customHeight="1">
      <c r="A82" s="9"/>
      <c r="B82" s="35"/>
      <c r="C82" s="35"/>
      <c r="D82" s="36"/>
      <c r="E82" s="37"/>
      <c r="F82" s="38"/>
      <c r="G82" s="32">
        <f t="shared" si="1"/>
        <v>13122.96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9.5" hidden="1" customHeight="1">
      <c r="A83" s="9"/>
      <c r="B83" s="35"/>
      <c r="C83" s="35"/>
      <c r="D83" s="36"/>
      <c r="E83" s="37"/>
      <c r="F83" s="38"/>
      <c r="G83" s="32">
        <f t="shared" si="1"/>
        <v>13122.96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9.5" hidden="1" customHeight="1">
      <c r="A84" s="9"/>
      <c r="B84" s="35"/>
      <c r="C84" s="35"/>
      <c r="D84" s="36"/>
      <c r="E84" s="37"/>
      <c r="F84" s="38"/>
      <c r="G84" s="32">
        <f t="shared" si="1"/>
        <v>13122.96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9.5" hidden="1" customHeight="1">
      <c r="A85" s="9"/>
      <c r="B85" s="35"/>
      <c r="C85" s="35"/>
      <c r="D85" s="36"/>
      <c r="E85" s="37"/>
      <c r="F85" s="38"/>
      <c r="G85" s="32">
        <f t="shared" si="1"/>
        <v>13122.96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9.5" hidden="1" customHeight="1">
      <c r="A86" s="9"/>
      <c r="B86" s="35"/>
      <c r="C86" s="35"/>
      <c r="D86" s="36"/>
      <c r="E86" s="37"/>
      <c r="F86" s="38"/>
      <c r="G86" s="32">
        <f t="shared" si="1"/>
        <v>13122.96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9.5" hidden="1" customHeight="1">
      <c r="A87" s="9"/>
      <c r="B87" s="35"/>
      <c r="C87" s="35"/>
      <c r="D87" s="36"/>
      <c r="E87" s="37"/>
      <c r="F87" s="38"/>
      <c r="G87" s="32">
        <f t="shared" si="1"/>
        <v>13122.96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9.5" hidden="1" customHeight="1">
      <c r="A88" s="9"/>
      <c r="B88" s="35"/>
      <c r="C88" s="35"/>
      <c r="D88" s="36"/>
      <c r="E88" s="37"/>
      <c r="F88" s="38"/>
      <c r="G88" s="32">
        <f t="shared" si="1"/>
        <v>13122.96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9.5" hidden="1" customHeight="1">
      <c r="A89" s="9"/>
      <c r="B89" s="35"/>
      <c r="C89" s="35"/>
      <c r="D89" s="36"/>
      <c r="E89" s="37"/>
      <c r="F89" s="38"/>
      <c r="G89" s="32">
        <f t="shared" si="1"/>
        <v>13122.96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9.5" hidden="1" customHeight="1">
      <c r="A90" s="9"/>
      <c r="B90" s="35"/>
      <c r="C90" s="35"/>
      <c r="D90" s="36"/>
      <c r="E90" s="37"/>
      <c r="F90" s="38"/>
      <c r="G90" s="32">
        <f t="shared" si="1"/>
        <v>13122.96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9.5" hidden="1" customHeight="1">
      <c r="A91" s="9"/>
      <c r="B91" s="35"/>
      <c r="C91" s="35"/>
      <c r="D91" s="39"/>
      <c r="E91" s="37"/>
      <c r="F91" s="38"/>
      <c r="G91" s="32">
        <f t="shared" si="1"/>
        <v>13122.96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9.5" hidden="1" customHeight="1">
      <c r="A92" s="9"/>
      <c r="B92" s="35"/>
      <c r="C92" s="35"/>
      <c r="D92" s="39"/>
      <c r="E92" s="37"/>
      <c r="F92" s="38"/>
      <c r="G92" s="32">
        <f t="shared" si="1"/>
        <v>13122.96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9.5" hidden="1" customHeight="1">
      <c r="A93" s="9"/>
      <c r="B93" s="35"/>
      <c r="C93" s="35"/>
      <c r="D93" s="36"/>
      <c r="E93" s="37"/>
      <c r="F93" s="38"/>
      <c r="G93" s="32">
        <f t="shared" si="1"/>
        <v>13122.96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9.5" hidden="1" customHeight="1">
      <c r="A94" s="9"/>
      <c r="B94" s="35"/>
      <c r="C94" s="35"/>
      <c r="D94" s="36"/>
      <c r="E94" s="37"/>
      <c r="F94" s="38"/>
      <c r="G94" s="32">
        <f t="shared" si="1"/>
        <v>13122.96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9.5" hidden="1" customHeight="1">
      <c r="A95" s="9"/>
      <c r="B95" s="35"/>
      <c r="C95" s="35"/>
      <c r="D95" s="36"/>
      <c r="E95" s="37"/>
      <c r="F95" s="38"/>
      <c r="G95" s="32">
        <f t="shared" si="1"/>
        <v>13122.96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9.5" hidden="1" customHeight="1">
      <c r="A96" s="9"/>
      <c r="B96" s="35"/>
      <c r="C96" s="35"/>
      <c r="D96" s="36"/>
      <c r="E96" s="37"/>
      <c r="F96" s="38"/>
      <c r="G96" s="32">
        <f t="shared" si="1"/>
        <v>13122.96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9.5" hidden="1" customHeight="1">
      <c r="A97" s="9"/>
      <c r="B97" s="35"/>
      <c r="C97" s="35"/>
      <c r="D97" s="36"/>
      <c r="E97" s="37"/>
      <c r="F97" s="38"/>
      <c r="G97" s="32">
        <f t="shared" si="1"/>
        <v>13122.96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9.5" hidden="1" customHeight="1">
      <c r="A98" s="9"/>
      <c r="B98" s="35"/>
      <c r="C98" s="35"/>
      <c r="D98" s="36"/>
      <c r="E98" s="37"/>
      <c r="F98" s="38"/>
      <c r="G98" s="32">
        <f t="shared" si="1"/>
        <v>13122.96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9.5" hidden="1" customHeight="1">
      <c r="A99" s="9"/>
      <c r="B99" s="35"/>
      <c r="C99" s="35"/>
      <c r="D99" s="36"/>
      <c r="E99" s="37"/>
      <c r="F99" s="38"/>
      <c r="G99" s="32">
        <f t="shared" si="1"/>
        <v>13122.96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9.5" hidden="1" customHeight="1">
      <c r="A100" s="9"/>
      <c r="B100" s="35"/>
      <c r="C100" s="35"/>
      <c r="D100" s="36"/>
      <c r="E100" s="37"/>
      <c r="F100" s="38"/>
      <c r="G100" s="32">
        <f t="shared" si="1"/>
        <v>13122.96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9.5" hidden="1" customHeight="1">
      <c r="A101" s="9"/>
      <c r="B101" s="35"/>
      <c r="C101" s="35"/>
      <c r="D101" s="36"/>
      <c r="E101" s="37"/>
      <c r="F101" s="38"/>
      <c r="G101" s="32">
        <f t="shared" si="1"/>
        <v>13122.96</v>
      </c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9.5" hidden="1" customHeight="1">
      <c r="A102" s="9"/>
      <c r="B102" s="35"/>
      <c r="C102" s="35"/>
      <c r="D102" s="36"/>
      <c r="E102" s="37"/>
      <c r="F102" s="38"/>
      <c r="G102" s="32">
        <f t="shared" si="1"/>
        <v>13122.96</v>
      </c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9.5" hidden="1" customHeight="1">
      <c r="A103" s="9"/>
      <c r="B103" s="35"/>
      <c r="C103" s="35"/>
      <c r="D103" s="36"/>
      <c r="E103" s="37"/>
      <c r="F103" s="38"/>
      <c r="G103" s="32">
        <f t="shared" si="1"/>
        <v>13122.96</v>
      </c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9.5" hidden="1" customHeight="1">
      <c r="A104" s="9"/>
      <c r="B104" s="35"/>
      <c r="C104" s="35"/>
      <c r="D104" s="36"/>
      <c r="E104" s="37"/>
      <c r="F104" s="38"/>
      <c r="G104" s="32">
        <f t="shared" si="1"/>
        <v>13122.96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9.5" hidden="1" customHeight="1">
      <c r="A105" s="9"/>
      <c r="B105" s="35"/>
      <c r="C105" s="35"/>
      <c r="D105" s="36"/>
      <c r="E105" s="37"/>
      <c r="F105" s="38"/>
      <c r="G105" s="32">
        <f t="shared" si="1"/>
        <v>13122.96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9.5" hidden="1" customHeight="1">
      <c r="A106" s="9"/>
      <c r="B106" s="35"/>
      <c r="C106" s="35"/>
      <c r="D106" s="36"/>
      <c r="E106" s="37"/>
      <c r="F106" s="38"/>
      <c r="G106" s="32">
        <f t="shared" si="1"/>
        <v>13122.96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9.5" hidden="1" customHeight="1">
      <c r="A107" s="9"/>
      <c r="B107" s="35"/>
      <c r="C107" s="35"/>
      <c r="D107" s="36"/>
      <c r="E107" s="37"/>
      <c r="F107" s="38"/>
      <c r="G107" s="32">
        <f t="shared" si="1"/>
        <v>13122.96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9.5" hidden="1" customHeight="1">
      <c r="A108" s="9"/>
      <c r="B108" s="35"/>
      <c r="C108" s="35"/>
      <c r="D108" s="36"/>
      <c r="E108" s="37"/>
      <c r="F108" s="38"/>
      <c r="G108" s="32">
        <f t="shared" si="1"/>
        <v>13122.96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9.5" hidden="1" customHeight="1">
      <c r="A109" s="9"/>
      <c r="B109" s="35"/>
      <c r="C109" s="35"/>
      <c r="D109" s="39"/>
      <c r="E109" s="37"/>
      <c r="F109" s="38"/>
      <c r="G109" s="32">
        <f t="shared" si="1"/>
        <v>13122.96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9.5" hidden="1" customHeight="1">
      <c r="A110" s="9"/>
      <c r="B110" s="35"/>
      <c r="C110" s="35"/>
      <c r="D110" s="39"/>
      <c r="E110" s="37"/>
      <c r="F110" s="38"/>
      <c r="G110" s="32">
        <f t="shared" si="1"/>
        <v>13122.96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9.5" hidden="1" customHeight="1">
      <c r="A111" s="9"/>
      <c r="B111" s="35"/>
      <c r="C111" s="35"/>
      <c r="D111" s="39"/>
      <c r="E111" s="37"/>
      <c r="F111" s="38"/>
      <c r="G111" s="32">
        <f t="shared" si="1"/>
        <v>13122.96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9.5" hidden="1" customHeight="1">
      <c r="A112" s="9"/>
      <c r="B112" s="35"/>
      <c r="C112" s="35"/>
      <c r="D112" s="39"/>
      <c r="E112" s="37"/>
      <c r="F112" s="38"/>
      <c r="G112" s="32">
        <f t="shared" si="1"/>
        <v>13122.96</v>
      </c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9.5" customHeight="1">
      <c r="A113" s="9"/>
      <c r="B113" s="39"/>
      <c r="C113" s="35"/>
      <c r="D113" s="36"/>
      <c r="E113" s="37"/>
      <c r="F113" s="38"/>
      <c r="G113" s="32">
        <f t="shared" si="1"/>
        <v>13122.96</v>
      </c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9.5" customHeight="1">
      <c r="A114" s="9"/>
      <c r="B114" s="41"/>
      <c r="C114" s="42"/>
      <c r="D114" s="43" t="s">
        <v>73</v>
      </c>
      <c r="E114" s="37">
        <f t="shared" ref="E114:F114" si="2">SUM(E6:E113)</f>
        <v>65943.3</v>
      </c>
      <c r="F114" s="38">
        <f t="shared" si="2"/>
        <v>79066.26</v>
      </c>
      <c r="G114" s="32">
        <f>F114-E114</f>
        <v>13122.96</v>
      </c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9.5" customHeight="1">
      <c r="A115" s="9"/>
      <c r="B115" s="44"/>
      <c r="C115" s="17"/>
      <c r="D115" s="19"/>
      <c r="E115" s="45"/>
      <c r="F115" s="46"/>
      <c r="G115" s="4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9.5" customHeight="1">
      <c r="A116" s="9"/>
      <c r="B116" s="44"/>
      <c r="C116" s="17"/>
      <c r="D116" s="19"/>
      <c r="E116" s="45"/>
      <c r="F116" s="46"/>
      <c r="G116" s="4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9.5" customHeight="1">
      <c r="A117" s="14" t="s">
        <v>5</v>
      </c>
      <c r="B117" s="15"/>
      <c r="C117" s="15"/>
      <c r="D117" s="15"/>
      <c r="E117" s="15"/>
      <c r="F117" s="15"/>
      <c r="G117" s="16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9.5" customHeight="1">
      <c r="A118" s="17" t="s">
        <v>74</v>
      </c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9.5" customHeight="1">
      <c r="A119" s="9"/>
      <c r="B119" s="18"/>
      <c r="C119" s="17"/>
      <c r="D119" s="19"/>
      <c r="E119" s="20"/>
      <c r="F119" s="21"/>
      <c r="G119" s="20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9.5" customHeight="1">
      <c r="A120" s="22"/>
      <c r="B120" s="23" t="s">
        <v>17</v>
      </c>
      <c r="C120" s="23" t="s">
        <v>18</v>
      </c>
      <c r="D120" s="23" t="s">
        <v>19</v>
      </c>
      <c r="E120" s="24" t="s">
        <v>20</v>
      </c>
      <c r="F120" s="25" t="s">
        <v>21</v>
      </c>
      <c r="G120" s="26" t="s">
        <v>4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9.5" customHeight="1">
      <c r="A121" s="9"/>
      <c r="B121" s="27"/>
      <c r="C121" s="28" t="s">
        <v>75</v>
      </c>
      <c r="D121" s="29" t="s">
        <v>76</v>
      </c>
      <c r="E121" s="30"/>
      <c r="F121" s="31">
        <v>7440.0</v>
      </c>
      <c r="G121" s="32">
        <f>F121</f>
        <v>7440</v>
      </c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9.5" customHeight="1">
      <c r="A122" s="9"/>
      <c r="B122" s="28" t="s">
        <v>77</v>
      </c>
      <c r="C122" s="28" t="s">
        <v>78</v>
      </c>
      <c r="D122" s="29" t="s">
        <v>79</v>
      </c>
      <c r="E122" s="33">
        <v>7439.96</v>
      </c>
      <c r="F122" s="30"/>
      <c r="G122" s="32">
        <f t="shared" ref="G122:G137" si="3">G121-E122+F122</f>
        <v>0.04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9.5" customHeight="1">
      <c r="A123" s="9"/>
      <c r="B123" s="27"/>
      <c r="C123" s="28" t="s">
        <v>22</v>
      </c>
      <c r="D123" s="29" t="s">
        <v>23</v>
      </c>
      <c r="E123" s="30"/>
      <c r="F123" s="31">
        <v>26850.9</v>
      </c>
      <c r="G123" s="32">
        <f t="shared" si="3"/>
        <v>26850.94</v>
      </c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9.5" customHeight="1">
      <c r="A124" s="9"/>
      <c r="B124" s="27"/>
      <c r="C124" s="28" t="s">
        <v>80</v>
      </c>
      <c r="D124" s="29" t="s">
        <v>81</v>
      </c>
      <c r="E124" s="33">
        <v>24000.0</v>
      </c>
      <c r="F124" s="30"/>
      <c r="G124" s="32">
        <f t="shared" si="3"/>
        <v>2850.94</v>
      </c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9.5" customHeight="1">
      <c r="A125" s="9"/>
      <c r="B125" s="27"/>
      <c r="C125" s="28" t="s">
        <v>82</v>
      </c>
      <c r="D125" s="29" t="s">
        <v>83</v>
      </c>
      <c r="E125" s="33">
        <v>2850.94</v>
      </c>
      <c r="F125" s="30"/>
      <c r="G125" s="32">
        <f t="shared" si="3"/>
        <v>0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9.5" customHeight="1">
      <c r="A126" s="9"/>
      <c r="B126" s="27"/>
      <c r="C126" s="28" t="s">
        <v>62</v>
      </c>
      <c r="D126" s="29" t="s">
        <v>23</v>
      </c>
      <c r="E126" s="30"/>
      <c r="F126" s="31">
        <v>8950.3</v>
      </c>
      <c r="G126" s="32">
        <f t="shared" si="3"/>
        <v>8950.3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9.5" customHeight="1">
      <c r="A127" s="9"/>
      <c r="B127" s="27"/>
      <c r="C127" s="28" t="s">
        <v>84</v>
      </c>
      <c r="D127" s="29" t="s">
        <v>83</v>
      </c>
      <c r="E127" s="33">
        <v>4000.0</v>
      </c>
      <c r="F127" s="30"/>
      <c r="G127" s="32">
        <f t="shared" si="3"/>
        <v>4950.3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9.5" customHeight="1">
      <c r="A128" s="9"/>
      <c r="B128" s="27"/>
      <c r="C128" s="28" t="s">
        <v>68</v>
      </c>
      <c r="D128" s="29" t="s">
        <v>83</v>
      </c>
      <c r="E128" s="33">
        <v>172.66</v>
      </c>
      <c r="F128" s="30"/>
      <c r="G128" s="32">
        <f t="shared" si="3"/>
        <v>4777.64</v>
      </c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9.5" customHeight="1">
      <c r="A129" s="9"/>
      <c r="B129" s="35"/>
      <c r="C129" s="35"/>
      <c r="D129" s="36"/>
      <c r="E129" s="37"/>
      <c r="F129" s="38"/>
      <c r="G129" s="32">
        <f t="shared" si="3"/>
        <v>4777.64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9.5" customHeight="1">
      <c r="A130" s="9"/>
      <c r="B130" s="35"/>
      <c r="C130" s="35"/>
      <c r="D130" s="36"/>
      <c r="E130" s="37"/>
      <c r="F130" s="38"/>
      <c r="G130" s="32">
        <f t="shared" si="3"/>
        <v>4777.64</v>
      </c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9.5" customHeight="1">
      <c r="A131" s="9"/>
      <c r="B131" s="35"/>
      <c r="C131" s="35"/>
      <c r="D131" s="36"/>
      <c r="E131" s="37"/>
      <c r="F131" s="38"/>
      <c r="G131" s="32">
        <f t="shared" si="3"/>
        <v>4777.64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9.5" customHeight="1">
      <c r="A132" s="9"/>
      <c r="B132" s="35"/>
      <c r="C132" s="35"/>
      <c r="D132" s="36"/>
      <c r="E132" s="37"/>
      <c r="F132" s="38"/>
      <c r="G132" s="32">
        <f t="shared" si="3"/>
        <v>4777.64</v>
      </c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9.5" customHeight="1">
      <c r="A133" s="9"/>
      <c r="B133" s="35"/>
      <c r="C133" s="35"/>
      <c r="D133" s="36"/>
      <c r="E133" s="37"/>
      <c r="F133" s="38"/>
      <c r="G133" s="32">
        <f t="shared" si="3"/>
        <v>4777.64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9.5" customHeight="1">
      <c r="A134" s="9"/>
      <c r="B134" s="35"/>
      <c r="C134" s="35"/>
      <c r="D134" s="36"/>
      <c r="E134" s="37"/>
      <c r="F134" s="38"/>
      <c r="G134" s="32">
        <f t="shared" si="3"/>
        <v>4777.64</v>
      </c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9.5" customHeight="1">
      <c r="A135" s="9"/>
      <c r="B135" s="35"/>
      <c r="C135" s="35"/>
      <c r="D135" s="36"/>
      <c r="E135" s="37"/>
      <c r="F135" s="38"/>
      <c r="G135" s="32">
        <f t="shared" si="3"/>
        <v>4777.64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9.5" customHeight="1">
      <c r="A136" s="9"/>
      <c r="B136" s="35"/>
      <c r="C136" s="35"/>
      <c r="D136" s="36"/>
      <c r="E136" s="37"/>
      <c r="F136" s="38"/>
      <c r="G136" s="32">
        <f t="shared" si="3"/>
        <v>4777.64</v>
      </c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9.5" customHeight="1">
      <c r="A137" s="9"/>
      <c r="B137" s="39"/>
      <c r="C137" s="35"/>
      <c r="D137" s="36"/>
      <c r="E137" s="37"/>
      <c r="F137" s="38"/>
      <c r="G137" s="32">
        <f t="shared" si="3"/>
        <v>4777.64</v>
      </c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9.5" customHeight="1">
      <c r="A138" s="9"/>
      <c r="B138" s="41"/>
      <c r="C138" s="42"/>
      <c r="D138" s="43" t="s">
        <v>73</v>
      </c>
      <c r="E138" s="37">
        <f t="shared" ref="E138:F138" si="4">SUM(E121:E137)</f>
        <v>38463.56</v>
      </c>
      <c r="F138" s="38">
        <f t="shared" si="4"/>
        <v>43241.2</v>
      </c>
      <c r="G138" s="32">
        <f>F138-E138</f>
        <v>4777.64</v>
      </c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9.5" customHeight="1">
      <c r="A139" s="9"/>
      <c r="B139" s="44"/>
      <c r="C139" s="17"/>
      <c r="D139" s="19"/>
      <c r="E139" s="45"/>
      <c r="F139" s="46"/>
      <c r="G139" s="4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9.5" customHeight="1">
      <c r="A140" s="9"/>
      <c r="B140" s="44"/>
      <c r="C140" s="17"/>
      <c r="D140" s="19"/>
      <c r="E140" s="45"/>
      <c r="F140" s="46"/>
      <c r="G140" s="4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9.5" customHeight="1">
      <c r="A141" s="14" t="s">
        <v>5</v>
      </c>
      <c r="B141" s="15"/>
      <c r="C141" s="15"/>
      <c r="D141" s="15"/>
      <c r="E141" s="15"/>
      <c r="F141" s="15"/>
      <c r="G141" s="16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9.5" customHeight="1">
      <c r="A142" s="17" t="s">
        <v>85</v>
      </c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9.5" customHeight="1">
      <c r="A143" s="9"/>
      <c r="B143" s="18"/>
      <c r="C143" s="17"/>
      <c r="D143" s="19"/>
      <c r="E143" s="20"/>
      <c r="F143" s="21"/>
      <c r="G143" s="20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9.5" customHeight="1">
      <c r="A144" s="22"/>
      <c r="B144" s="23" t="s">
        <v>17</v>
      </c>
      <c r="C144" s="23" t="s">
        <v>18</v>
      </c>
      <c r="D144" s="23" t="s">
        <v>19</v>
      </c>
      <c r="E144" s="24" t="s">
        <v>20</v>
      </c>
      <c r="F144" s="25" t="s">
        <v>21</v>
      </c>
      <c r="G144" s="26" t="s">
        <v>4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9.5" customHeight="1">
      <c r="A145" s="9"/>
      <c r="B145" s="27"/>
      <c r="C145" s="28" t="s">
        <v>22</v>
      </c>
      <c r="D145" s="48" t="s">
        <v>23</v>
      </c>
      <c r="E145" s="30"/>
      <c r="F145" s="31">
        <f>26850.9/2</f>
        <v>13425.45</v>
      </c>
      <c r="G145" s="32">
        <f>F145</f>
        <v>13425.45</v>
      </c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9.5" customHeight="1">
      <c r="A146" s="9"/>
      <c r="B146" s="28" t="s">
        <v>86</v>
      </c>
      <c r="C146" s="28" t="s">
        <v>87</v>
      </c>
      <c r="D146" s="29" t="s">
        <v>88</v>
      </c>
      <c r="E146" s="33">
        <v>3741.0</v>
      </c>
      <c r="F146" s="30"/>
      <c r="G146" s="32">
        <f t="shared" ref="G146:G180" si="5">G145-E146+F146</f>
        <v>9684.45</v>
      </c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9.5" customHeight="1">
      <c r="A147" s="9"/>
      <c r="B147" s="28" t="s">
        <v>89</v>
      </c>
      <c r="C147" s="28" t="s">
        <v>90</v>
      </c>
      <c r="D147" s="29" t="s">
        <v>91</v>
      </c>
      <c r="E147" s="33">
        <v>1140.0</v>
      </c>
      <c r="F147" s="30"/>
      <c r="G147" s="32">
        <f t="shared" si="5"/>
        <v>8544.45</v>
      </c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9.5" customHeight="1">
      <c r="A148" s="9"/>
      <c r="B148" s="28" t="s">
        <v>89</v>
      </c>
      <c r="C148" s="28" t="s">
        <v>92</v>
      </c>
      <c r="D148" s="29" t="s">
        <v>93</v>
      </c>
      <c r="E148" s="33">
        <v>2192.0</v>
      </c>
      <c r="F148" s="30"/>
      <c r="G148" s="32">
        <f t="shared" si="5"/>
        <v>6352.45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9.5" customHeight="1">
      <c r="A149" s="9"/>
      <c r="B149" s="28" t="s">
        <v>89</v>
      </c>
      <c r="C149" s="28" t="s">
        <v>94</v>
      </c>
      <c r="D149" s="29" t="s">
        <v>95</v>
      </c>
      <c r="E149" s="33">
        <v>4999.62</v>
      </c>
      <c r="F149" s="30"/>
      <c r="G149" s="32">
        <f t="shared" si="5"/>
        <v>1352.83</v>
      </c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9.5" customHeight="1">
      <c r="A150" s="9"/>
      <c r="B150" s="27"/>
      <c r="C150" s="28" t="s">
        <v>80</v>
      </c>
      <c r="D150" s="29" t="s">
        <v>96</v>
      </c>
      <c r="E150" s="30"/>
      <c r="F150" s="31">
        <v>24000.0</v>
      </c>
      <c r="G150" s="32">
        <f t="shared" si="5"/>
        <v>25352.83</v>
      </c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9.5" customHeight="1">
      <c r="A151" s="9"/>
      <c r="B151" s="28" t="s">
        <v>89</v>
      </c>
      <c r="C151" s="28" t="s">
        <v>97</v>
      </c>
      <c r="D151" s="29" t="s">
        <v>98</v>
      </c>
      <c r="E151" s="33">
        <v>6670.05</v>
      </c>
      <c r="F151" s="30"/>
      <c r="G151" s="32">
        <f t="shared" si="5"/>
        <v>18682.78</v>
      </c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9.5" customHeight="1">
      <c r="A152" s="9"/>
      <c r="B152" s="28" t="s">
        <v>89</v>
      </c>
      <c r="C152" s="28" t="s">
        <v>99</v>
      </c>
      <c r="D152" s="29" t="s">
        <v>100</v>
      </c>
      <c r="E152" s="33">
        <v>1835.97</v>
      </c>
      <c r="F152" s="30"/>
      <c r="G152" s="32">
        <f t="shared" si="5"/>
        <v>16846.81</v>
      </c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9.5" customHeight="1">
      <c r="A153" s="9"/>
      <c r="B153" s="28" t="s">
        <v>101</v>
      </c>
      <c r="C153" s="28" t="s">
        <v>102</v>
      </c>
      <c r="D153" s="29" t="s">
        <v>103</v>
      </c>
      <c r="E153" s="33">
        <v>6800.0</v>
      </c>
      <c r="F153" s="30"/>
      <c r="G153" s="32">
        <f t="shared" si="5"/>
        <v>10046.81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9.5" customHeight="1">
      <c r="A154" s="9"/>
      <c r="B154" s="28" t="s">
        <v>101</v>
      </c>
      <c r="C154" s="28" t="s">
        <v>104</v>
      </c>
      <c r="D154" s="29" t="s">
        <v>105</v>
      </c>
      <c r="E154" s="33">
        <v>7300.0</v>
      </c>
      <c r="F154" s="30"/>
      <c r="G154" s="32">
        <f t="shared" si="5"/>
        <v>2746.81</v>
      </c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9.5" customHeight="1">
      <c r="A155" s="9"/>
      <c r="B155" s="27"/>
      <c r="C155" s="28" t="s">
        <v>106</v>
      </c>
      <c r="D155" s="29" t="s">
        <v>23</v>
      </c>
      <c r="E155" s="30"/>
      <c r="F155" s="49">
        <v>16525.19</v>
      </c>
      <c r="G155" s="32">
        <f t="shared" si="5"/>
        <v>19272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9.5" customHeight="1">
      <c r="A156" s="9"/>
      <c r="B156" s="28" t="s">
        <v>101</v>
      </c>
      <c r="C156" s="28" t="s">
        <v>107</v>
      </c>
      <c r="D156" s="29" t="s">
        <v>108</v>
      </c>
      <c r="E156" s="33">
        <v>18480.0</v>
      </c>
      <c r="F156" s="30"/>
      <c r="G156" s="32">
        <f t="shared" si="5"/>
        <v>792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9.5" customHeight="1">
      <c r="A157" s="9"/>
      <c r="B157" s="27"/>
      <c r="C157" s="28" t="s">
        <v>62</v>
      </c>
      <c r="D157" s="29" t="s">
        <v>23</v>
      </c>
      <c r="E157" s="30"/>
      <c r="F157" s="31">
        <f>8950.3/2</f>
        <v>4475.15</v>
      </c>
      <c r="G157" s="32">
        <f t="shared" si="5"/>
        <v>5267.15</v>
      </c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9.5" customHeight="1">
      <c r="A158" s="9"/>
      <c r="B158" s="35"/>
      <c r="C158" s="35"/>
      <c r="D158" s="36"/>
      <c r="E158" s="37"/>
      <c r="F158" s="38"/>
      <c r="G158" s="32">
        <f t="shared" si="5"/>
        <v>5267.15</v>
      </c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9.5" customHeight="1">
      <c r="A159" s="9"/>
      <c r="B159" s="35"/>
      <c r="C159" s="35"/>
      <c r="D159" s="36"/>
      <c r="E159" s="37"/>
      <c r="F159" s="38"/>
      <c r="G159" s="32">
        <f t="shared" si="5"/>
        <v>5267.15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9.5" customHeight="1">
      <c r="A160" s="9"/>
      <c r="B160" s="39"/>
      <c r="C160" s="35"/>
      <c r="D160" s="36"/>
      <c r="E160" s="37"/>
      <c r="F160" s="38"/>
      <c r="G160" s="32">
        <f t="shared" si="5"/>
        <v>5267.15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9.5" hidden="1" customHeight="1">
      <c r="A161" s="9"/>
      <c r="B161" s="39"/>
      <c r="C161" s="35"/>
      <c r="D161" s="36"/>
      <c r="E161" s="37"/>
      <c r="F161" s="38"/>
      <c r="G161" s="32">
        <f t="shared" si="5"/>
        <v>5267.15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9.5" hidden="1" customHeight="1">
      <c r="A162" s="9"/>
      <c r="B162" s="39"/>
      <c r="C162" s="35"/>
      <c r="D162" s="36"/>
      <c r="E162" s="37"/>
      <c r="F162" s="38"/>
      <c r="G162" s="32">
        <f t="shared" si="5"/>
        <v>5267.15</v>
      </c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9.5" hidden="1" customHeight="1">
      <c r="A163" s="9"/>
      <c r="B163" s="39"/>
      <c r="C163" s="35"/>
      <c r="D163" s="36"/>
      <c r="E163" s="37"/>
      <c r="F163" s="38"/>
      <c r="G163" s="32">
        <f t="shared" si="5"/>
        <v>5267.15</v>
      </c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9.5" hidden="1" customHeight="1">
      <c r="A164" s="9"/>
      <c r="B164" s="35"/>
      <c r="C164" s="35"/>
      <c r="D164" s="39"/>
      <c r="E164" s="37"/>
      <c r="F164" s="38"/>
      <c r="G164" s="32">
        <f t="shared" si="5"/>
        <v>5267.15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9.5" hidden="1" customHeight="1">
      <c r="A165" s="9"/>
      <c r="B165" s="35"/>
      <c r="C165" s="35"/>
      <c r="D165" s="39"/>
      <c r="E165" s="37"/>
      <c r="F165" s="38"/>
      <c r="G165" s="32">
        <f t="shared" si="5"/>
        <v>5267.15</v>
      </c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9.5" hidden="1" customHeight="1">
      <c r="A166" s="9"/>
      <c r="B166" s="35"/>
      <c r="C166" s="35"/>
      <c r="D166" s="36"/>
      <c r="E166" s="37"/>
      <c r="F166" s="38"/>
      <c r="G166" s="32">
        <f t="shared" si="5"/>
        <v>5267.15</v>
      </c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9.5" hidden="1" customHeight="1">
      <c r="A167" s="9"/>
      <c r="B167" s="50"/>
      <c r="C167" s="35"/>
      <c r="D167" s="39"/>
      <c r="E167" s="51"/>
      <c r="F167" s="52"/>
      <c r="G167" s="32">
        <f t="shared" si="5"/>
        <v>5267.15</v>
      </c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9.5" hidden="1" customHeight="1">
      <c r="A168" s="9"/>
      <c r="B168" s="39"/>
      <c r="C168" s="35"/>
      <c r="D168" s="36"/>
      <c r="E168" s="37"/>
      <c r="F168" s="38"/>
      <c r="G168" s="32">
        <f t="shared" si="5"/>
        <v>5267.15</v>
      </c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9.5" hidden="1" customHeight="1">
      <c r="A169" s="9"/>
      <c r="B169" s="39"/>
      <c r="C169" s="35"/>
      <c r="D169" s="36"/>
      <c r="E169" s="37"/>
      <c r="F169" s="38"/>
      <c r="G169" s="32">
        <f t="shared" si="5"/>
        <v>5267.15</v>
      </c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9.5" hidden="1" customHeight="1">
      <c r="A170" s="9"/>
      <c r="B170" s="35"/>
      <c r="C170" s="35"/>
      <c r="D170" s="36"/>
      <c r="E170" s="37"/>
      <c r="F170" s="38"/>
      <c r="G170" s="32">
        <f t="shared" si="5"/>
        <v>5267.15</v>
      </c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9.5" hidden="1" customHeight="1">
      <c r="A171" s="9"/>
      <c r="B171" s="35"/>
      <c r="C171" s="35"/>
      <c r="D171" s="39"/>
      <c r="E171" s="37"/>
      <c r="F171" s="53"/>
      <c r="G171" s="32">
        <f t="shared" si="5"/>
        <v>5267.15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9.5" hidden="1" customHeight="1">
      <c r="A172" s="9"/>
      <c r="B172" s="39"/>
      <c r="C172" s="35"/>
      <c r="D172" s="36"/>
      <c r="E172" s="37"/>
      <c r="F172" s="38"/>
      <c r="G172" s="32">
        <f t="shared" si="5"/>
        <v>5267.15</v>
      </c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9.5" hidden="1" customHeight="1">
      <c r="A173" s="9"/>
      <c r="B173" s="35"/>
      <c r="C173" s="35"/>
      <c r="D173" s="36"/>
      <c r="E173" s="37"/>
      <c r="F173" s="38"/>
      <c r="G173" s="32">
        <f t="shared" si="5"/>
        <v>5267.15</v>
      </c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9.5" hidden="1" customHeight="1">
      <c r="A174" s="9"/>
      <c r="B174" s="35"/>
      <c r="C174" s="35"/>
      <c r="D174" s="36"/>
      <c r="E174" s="54"/>
      <c r="F174" s="38"/>
      <c r="G174" s="32">
        <f t="shared" si="5"/>
        <v>5267.15</v>
      </c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9.5" hidden="1" customHeight="1">
      <c r="A175" s="9"/>
      <c r="B175" s="35"/>
      <c r="C175" s="35"/>
      <c r="D175" s="39"/>
      <c r="E175" s="54"/>
      <c r="F175" s="38"/>
      <c r="G175" s="32">
        <f t="shared" si="5"/>
        <v>5267.15</v>
      </c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9.5" hidden="1" customHeight="1">
      <c r="A176" s="9"/>
      <c r="B176" s="35"/>
      <c r="C176" s="35"/>
      <c r="D176" s="39"/>
      <c r="E176" s="54"/>
      <c r="F176" s="38"/>
      <c r="G176" s="32">
        <f t="shared" si="5"/>
        <v>5267.15</v>
      </c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9.5" hidden="1" customHeight="1">
      <c r="A177" s="9"/>
      <c r="B177" s="39"/>
      <c r="C177" s="35"/>
      <c r="D177" s="39"/>
      <c r="E177" s="54"/>
      <c r="F177" s="38"/>
      <c r="G177" s="32">
        <f t="shared" si="5"/>
        <v>5267.15</v>
      </c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9.5" hidden="1" customHeight="1">
      <c r="A178" s="9"/>
      <c r="B178" s="39"/>
      <c r="C178" s="35"/>
      <c r="D178" s="39"/>
      <c r="E178" s="54"/>
      <c r="F178" s="38"/>
      <c r="G178" s="32">
        <f t="shared" si="5"/>
        <v>5267.15</v>
      </c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9.5" hidden="1" customHeight="1">
      <c r="A179" s="9"/>
      <c r="B179" s="39"/>
      <c r="C179" s="35"/>
      <c r="D179" s="36"/>
      <c r="E179" s="37"/>
      <c r="F179" s="38"/>
      <c r="G179" s="32">
        <f t="shared" si="5"/>
        <v>5267.15</v>
      </c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9.5" hidden="1" customHeight="1">
      <c r="A180" s="9"/>
      <c r="B180" s="39"/>
      <c r="C180" s="35"/>
      <c r="D180" s="36"/>
      <c r="E180" s="37"/>
      <c r="F180" s="38"/>
      <c r="G180" s="32">
        <f t="shared" si="5"/>
        <v>5267.15</v>
      </c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9.5" customHeight="1">
      <c r="A181" s="9"/>
      <c r="B181" s="39"/>
      <c r="C181" s="35"/>
      <c r="D181" s="36" t="s">
        <v>73</v>
      </c>
      <c r="E181" s="37">
        <f t="shared" ref="E181:F181" si="6">SUM(E145:E180)</f>
        <v>53158.64</v>
      </c>
      <c r="F181" s="38">
        <f t="shared" si="6"/>
        <v>58425.79</v>
      </c>
      <c r="G181" s="32">
        <f>F181-E181</f>
        <v>5267.15</v>
      </c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9.5" customHeight="1">
      <c r="A182" s="9"/>
      <c r="B182" s="44"/>
      <c r="C182" s="17"/>
      <c r="D182" s="19"/>
      <c r="E182" s="45"/>
      <c r="F182" s="46"/>
      <c r="G182" s="4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9.5" customHeight="1">
      <c r="A183" s="9"/>
      <c r="B183" s="44"/>
      <c r="C183" s="17"/>
      <c r="D183" s="19"/>
      <c r="E183" s="45"/>
      <c r="F183" s="46"/>
      <c r="G183" s="4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9.5" customHeight="1">
      <c r="A184" s="14" t="s">
        <v>10</v>
      </c>
      <c r="B184" s="15"/>
      <c r="C184" s="15"/>
      <c r="D184" s="15"/>
      <c r="E184" s="15"/>
      <c r="F184" s="15"/>
      <c r="G184" s="16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9.5" customHeight="1">
      <c r="A185" s="17" t="s">
        <v>16</v>
      </c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9.5" customHeight="1">
      <c r="A186" s="9"/>
      <c r="B186" s="18"/>
      <c r="C186" s="17"/>
      <c r="D186" s="19"/>
      <c r="E186" s="20"/>
      <c r="F186" s="21"/>
      <c r="G186" s="20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9.5" customHeight="1">
      <c r="A187" s="22"/>
      <c r="B187" s="23" t="s">
        <v>17</v>
      </c>
      <c r="C187" s="23" t="s">
        <v>18</v>
      </c>
      <c r="D187" s="23" t="s">
        <v>19</v>
      </c>
      <c r="E187" s="24" t="s">
        <v>20</v>
      </c>
      <c r="F187" s="25" t="s">
        <v>21</v>
      </c>
      <c r="G187" s="26" t="s">
        <v>4</v>
      </c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55"/>
      <c r="B188" s="39"/>
      <c r="C188" s="28" t="s">
        <v>109</v>
      </c>
      <c r="D188" s="56" t="s">
        <v>110</v>
      </c>
      <c r="E188" s="30"/>
      <c r="F188" s="31">
        <v>24708.0</v>
      </c>
      <c r="G188" s="32">
        <f>F188</f>
        <v>24708</v>
      </c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9.5" customHeight="1">
      <c r="A189" s="9"/>
      <c r="B189" s="35"/>
      <c r="C189" s="35"/>
      <c r="D189" s="36"/>
      <c r="E189" s="37"/>
      <c r="F189" s="38"/>
      <c r="G189" s="32">
        <f t="shared" ref="G189:G198" si="7">G188-E189+F189</f>
        <v>24708</v>
      </c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9.5" customHeight="1">
      <c r="A190" s="9"/>
      <c r="B190" s="35"/>
      <c r="C190" s="35"/>
      <c r="D190" s="36"/>
      <c r="E190" s="37"/>
      <c r="F190" s="38"/>
      <c r="G190" s="32">
        <f t="shared" si="7"/>
        <v>24708</v>
      </c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9.5" customHeight="1">
      <c r="A191" s="9"/>
      <c r="B191" s="35"/>
      <c r="C191" s="35"/>
      <c r="D191" s="36"/>
      <c r="E191" s="37"/>
      <c r="F191" s="38"/>
      <c r="G191" s="32">
        <f t="shared" si="7"/>
        <v>24708</v>
      </c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9.5" customHeight="1">
      <c r="A192" s="9"/>
      <c r="B192" s="35"/>
      <c r="C192" s="35"/>
      <c r="D192" s="36"/>
      <c r="E192" s="37"/>
      <c r="F192" s="38"/>
      <c r="G192" s="32">
        <f t="shared" si="7"/>
        <v>24708</v>
      </c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9.5" customHeight="1">
      <c r="A193" s="9"/>
      <c r="B193" s="39"/>
      <c r="C193" s="35"/>
      <c r="D193" s="36"/>
      <c r="E193" s="37"/>
      <c r="F193" s="38"/>
      <c r="G193" s="32">
        <f t="shared" si="7"/>
        <v>24708</v>
      </c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9.5" customHeight="1">
      <c r="A194" s="9"/>
      <c r="B194" s="39"/>
      <c r="C194" s="35"/>
      <c r="D194" s="36"/>
      <c r="E194" s="37"/>
      <c r="F194" s="38"/>
      <c r="G194" s="32">
        <f t="shared" si="7"/>
        <v>24708</v>
      </c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9.5" customHeight="1">
      <c r="A195" s="9"/>
      <c r="B195" s="39"/>
      <c r="C195" s="35"/>
      <c r="D195" s="36"/>
      <c r="E195" s="37"/>
      <c r="F195" s="38"/>
      <c r="G195" s="32">
        <f t="shared" si="7"/>
        <v>24708</v>
      </c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9.5" customHeight="1">
      <c r="A196" s="9"/>
      <c r="B196" s="39"/>
      <c r="C196" s="35"/>
      <c r="D196" s="36"/>
      <c r="E196" s="37"/>
      <c r="F196" s="38"/>
      <c r="G196" s="32">
        <f t="shared" si="7"/>
        <v>24708</v>
      </c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9.5" customHeight="1">
      <c r="A197" s="9"/>
      <c r="B197" s="39"/>
      <c r="C197" s="35"/>
      <c r="D197" s="36"/>
      <c r="E197" s="37"/>
      <c r="F197" s="38"/>
      <c r="G197" s="32">
        <f t="shared" si="7"/>
        <v>24708</v>
      </c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9.5" customHeight="1">
      <c r="A198" s="9"/>
      <c r="B198" s="39"/>
      <c r="C198" s="35"/>
      <c r="D198" s="36"/>
      <c r="E198" s="37"/>
      <c r="F198" s="38"/>
      <c r="G198" s="32">
        <f t="shared" si="7"/>
        <v>24708</v>
      </c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9.5" customHeight="1">
      <c r="A199" s="9"/>
      <c r="B199" s="39"/>
      <c r="C199" s="35"/>
      <c r="D199" s="36" t="s">
        <v>73</v>
      </c>
      <c r="E199" s="37">
        <f t="shared" ref="E199:F199" si="8">SUM(E188:E198)</f>
        <v>0</v>
      </c>
      <c r="F199" s="38">
        <f t="shared" si="8"/>
        <v>24708</v>
      </c>
      <c r="G199" s="32">
        <f>F199-E199</f>
        <v>24708</v>
      </c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9.5" customHeight="1">
      <c r="A200" s="9"/>
      <c r="B200" s="44"/>
      <c r="C200" s="17"/>
      <c r="D200" s="19"/>
      <c r="E200" s="45"/>
      <c r="F200" s="46"/>
      <c r="G200" s="4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9.5" customHeight="1">
      <c r="A201" s="9"/>
      <c r="B201" s="8"/>
      <c r="C201" s="10"/>
      <c r="D201" s="11"/>
      <c r="E201" s="8"/>
      <c r="F201" s="12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9.5" customHeight="1">
      <c r="A202" s="14" t="s">
        <v>10</v>
      </c>
      <c r="B202" s="15"/>
      <c r="C202" s="15"/>
      <c r="D202" s="15"/>
      <c r="E202" s="15"/>
      <c r="F202" s="15"/>
      <c r="G202" s="16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9.5" customHeight="1">
      <c r="A203" s="17" t="s">
        <v>111</v>
      </c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9.5" customHeight="1">
      <c r="A204" s="9"/>
      <c r="B204" s="18"/>
      <c r="C204" s="17"/>
      <c r="D204" s="19"/>
      <c r="E204" s="20"/>
      <c r="F204" s="21"/>
      <c r="G204" s="20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9.5" customHeight="1">
      <c r="A205" s="22"/>
      <c r="B205" s="23" t="s">
        <v>17</v>
      </c>
      <c r="C205" s="23" t="s">
        <v>18</v>
      </c>
      <c r="D205" s="23" t="s">
        <v>19</v>
      </c>
      <c r="E205" s="24" t="s">
        <v>20</v>
      </c>
      <c r="F205" s="25" t="s">
        <v>21</v>
      </c>
      <c r="G205" s="26" t="s">
        <v>4</v>
      </c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55"/>
      <c r="B206" s="39"/>
      <c r="C206" s="28" t="s">
        <v>109</v>
      </c>
      <c r="D206" s="56" t="s">
        <v>110</v>
      </c>
      <c r="E206" s="30"/>
      <c r="F206" s="31">
        <v>12354.0</v>
      </c>
      <c r="G206" s="32">
        <f>F206</f>
        <v>12354</v>
      </c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9.5" customHeight="1">
      <c r="A207" s="57"/>
      <c r="B207" s="39"/>
      <c r="C207" s="28" t="s">
        <v>112</v>
      </c>
      <c r="D207" s="29" t="s">
        <v>113</v>
      </c>
      <c r="E207" s="33">
        <v>8200.0</v>
      </c>
      <c r="F207" s="30"/>
      <c r="G207" s="32">
        <f t="shared" ref="G207:G210" si="9">G206-E207+F207</f>
        <v>4154</v>
      </c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9.5" customHeight="1">
      <c r="A208" s="9"/>
      <c r="B208" s="39"/>
      <c r="C208" s="35"/>
      <c r="D208" s="36"/>
      <c r="E208" s="37"/>
      <c r="F208" s="38"/>
      <c r="G208" s="32">
        <f t="shared" si="9"/>
        <v>4154</v>
      </c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9.5" customHeight="1">
      <c r="A209" s="9"/>
      <c r="B209" s="39"/>
      <c r="C209" s="35"/>
      <c r="D209" s="36"/>
      <c r="E209" s="37"/>
      <c r="F209" s="38"/>
      <c r="G209" s="32">
        <f t="shared" si="9"/>
        <v>4154</v>
      </c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9.5" customHeight="1">
      <c r="A210" s="9"/>
      <c r="B210" s="39"/>
      <c r="C210" s="35"/>
      <c r="D210" s="36"/>
      <c r="E210" s="37"/>
      <c r="F210" s="38"/>
      <c r="G210" s="32">
        <f t="shared" si="9"/>
        <v>4154</v>
      </c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9.5" customHeight="1">
      <c r="A211" s="9"/>
      <c r="B211" s="41"/>
      <c r="C211" s="42"/>
      <c r="D211" s="43" t="s">
        <v>73</v>
      </c>
      <c r="E211" s="37">
        <f t="shared" ref="E211:F211" si="10">SUM(E206:E210)</f>
        <v>8200</v>
      </c>
      <c r="F211" s="38">
        <f t="shared" si="10"/>
        <v>12354</v>
      </c>
      <c r="G211" s="32">
        <f>F211-E211</f>
        <v>4154</v>
      </c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9.5" customHeight="1">
      <c r="A212" s="9"/>
      <c r="B212" s="44"/>
      <c r="C212" s="17"/>
      <c r="D212" s="19"/>
      <c r="E212" s="45"/>
      <c r="F212" s="46"/>
      <c r="G212" s="4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9.5" customHeight="1">
      <c r="A213" s="9"/>
      <c r="B213" s="8"/>
      <c r="C213" s="10"/>
      <c r="D213" s="11"/>
      <c r="E213" s="8"/>
      <c r="F213" s="12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9.5" customHeight="1">
      <c r="A214" s="14" t="s">
        <v>10</v>
      </c>
      <c r="B214" s="15"/>
      <c r="C214" s="15"/>
      <c r="D214" s="15"/>
      <c r="E214" s="15"/>
      <c r="F214" s="15"/>
      <c r="G214" s="16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9.5" customHeight="1">
      <c r="A215" s="17" t="s">
        <v>114</v>
      </c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9.5" customHeight="1">
      <c r="A216" s="9"/>
      <c r="B216" s="18"/>
      <c r="C216" s="17"/>
      <c r="D216" s="19"/>
      <c r="E216" s="20"/>
      <c r="F216" s="21"/>
      <c r="G216" s="20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9.5" customHeight="1">
      <c r="A217" s="22"/>
      <c r="B217" s="23" t="s">
        <v>17</v>
      </c>
      <c r="C217" s="23" t="s">
        <v>18</v>
      </c>
      <c r="D217" s="23" t="s">
        <v>19</v>
      </c>
      <c r="E217" s="24" t="s">
        <v>20</v>
      </c>
      <c r="F217" s="25" t="s">
        <v>21</v>
      </c>
      <c r="G217" s="26" t="s">
        <v>4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55"/>
      <c r="B218" s="39"/>
      <c r="C218" s="28" t="s">
        <v>109</v>
      </c>
      <c r="D218" s="56" t="s">
        <v>110</v>
      </c>
      <c r="E218" s="30"/>
      <c r="F218" s="31">
        <v>24708.0</v>
      </c>
      <c r="G218" s="32">
        <f>F218</f>
        <v>24708</v>
      </c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9.5" customHeight="1">
      <c r="A219" s="55"/>
      <c r="B219" s="39"/>
      <c r="C219" s="35"/>
      <c r="D219" s="36"/>
      <c r="E219" s="37"/>
      <c r="F219" s="38"/>
      <c r="G219" s="32">
        <f t="shared" ref="G219:G224" si="11">G218-E219+F219</f>
        <v>24708</v>
      </c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9.5" customHeight="1">
      <c r="A220" s="9"/>
      <c r="B220" s="39"/>
      <c r="C220" s="35"/>
      <c r="D220" s="36"/>
      <c r="E220" s="37"/>
      <c r="F220" s="38"/>
      <c r="G220" s="32">
        <f t="shared" si="11"/>
        <v>24708</v>
      </c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9.5" customHeight="1">
      <c r="A221" s="9"/>
      <c r="B221" s="39"/>
      <c r="C221" s="35"/>
      <c r="D221" s="36"/>
      <c r="E221" s="37"/>
      <c r="F221" s="38"/>
      <c r="G221" s="32">
        <f t="shared" si="11"/>
        <v>24708</v>
      </c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9.5" customHeight="1">
      <c r="A222" s="9"/>
      <c r="B222" s="39"/>
      <c r="C222" s="35"/>
      <c r="D222" s="36"/>
      <c r="E222" s="37"/>
      <c r="F222" s="38"/>
      <c r="G222" s="32">
        <f t="shared" si="11"/>
        <v>24708</v>
      </c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9.5" customHeight="1">
      <c r="A223" s="9"/>
      <c r="B223" s="39"/>
      <c r="C223" s="35"/>
      <c r="D223" s="36"/>
      <c r="E223" s="37"/>
      <c r="F223" s="38"/>
      <c r="G223" s="32">
        <f t="shared" si="11"/>
        <v>24708</v>
      </c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9.5" customHeight="1">
      <c r="A224" s="9"/>
      <c r="B224" s="39"/>
      <c r="C224" s="35"/>
      <c r="D224" s="36"/>
      <c r="E224" s="37"/>
      <c r="F224" s="38"/>
      <c r="G224" s="32">
        <f t="shared" si="11"/>
        <v>24708</v>
      </c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9.5" customHeight="1">
      <c r="A225" s="9"/>
      <c r="B225" s="41"/>
      <c r="C225" s="42"/>
      <c r="D225" s="43" t="s">
        <v>73</v>
      </c>
      <c r="E225" s="37">
        <f t="shared" ref="E225:F225" si="12">SUM(E218:E224)</f>
        <v>0</v>
      </c>
      <c r="F225" s="38">
        <f t="shared" si="12"/>
        <v>24708</v>
      </c>
      <c r="G225" s="32">
        <f>F225-E225</f>
        <v>24708</v>
      </c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9.5" customHeight="1">
      <c r="A226" s="9"/>
      <c r="B226" s="44"/>
      <c r="C226" s="17"/>
      <c r="D226" s="19"/>
      <c r="E226" s="45"/>
      <c r="F226" s="46"/>
      <c r="G226" s="4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9.5" customHeight="1">
      <c r="A227" s="9"/>
      <c r="B227" s="8"/>
      <c r="C227" s="10"/>
      <c r="D227" s="11"/>
      <c r="E227" s="8"/>
      <c r="F227" s="12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9.5" customHeight="1">
      <c r="A228" s="14" t="s">
        <v>10</v>
      </c>
      <c r="B228" s="15"/>
      <c r="C228" s="15"/>
      <c r="D228" s="15"/>
      <c r="E228" s="15"/>
      <c r="F228" s="15"/>
      <c r="G228" s="16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9.5" customHeight="1">
      <c r="A229" s="17" t="s">
        <v>115</v>
      </c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9.5" customHeight="1">
      <c r="A230" s="9"/>
      <c r="B230" s="18"/>
      <c r="C230" s="17"/>
      <c r="D230" s="19"/>
      <c r="E230" s="20"/>
      <c r="F230" s="21"/>
      <c r="G230" s="2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9.5" customHeight="1">
      <c r="A231" s="22"/>
      <c r="B231" s="23" t="s">
        <v>17</v>
      </c>
      <c r="C231" s="23" t="s">
        <v>18</v>
      </c>
      <c r="D231" s="23" t="s">
        <v>19</v>
      </c>
      <c r="E231" s="24" t="s">
        <v>20</v>
      </c>
      <c r="F231" s="25" t="s">
        <v>21</v>
      </c>
      <c r="G231" s="26" t="s">
        <v>4</v>
      </c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9.5" customHeight="1">
      <c r="A232" s="9"/>
      <c r="B232" s="39"/>
      <c r="C232" s="35"/>
      <c r="D232" s="36"/>
      <c r="E232" s="37"/>
      <c r="F232" s="38"/>
      <c r="G232" s="32" t="str">
        <f>F232</f>
        <v/>
      </c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9.5" customHeight="1">
      <c r="A233" s="9"/>
      <c r="B233" s="39"/>
      <c r="C233" s="35"/>
      <c r="D233" s="36"/>
      <c r="E233" s="37"/>
      <c r="F233" s="38"/>
      <c r="G233" s="32">
        <f t="shared" ref="G233:G237" si="13">G232-E233+F233</f>
        <v>0</v>
      </c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9.5" customHeight="1">
      <c r="A234" s="9"/>
      <c r="B234" s="39"/>
      <c r="C234" s="35"/>
      <c r="D234" s="36"/>
      <c r="E234" s="37"/>
      <c r="F234" s="38"/>
      <c r="G234" s="32">
        <f t="shared" si="13"/>
        <v>0</v>
      </c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9.5" customHeight="1">
      <c r="A235" s="9"/>
      <c r="B235" s="39"/>
      <c r="C235" s="35"/>
      <c r="D235" s="36"/>
      <c r="E235" s="37"/>
      <c r="F235" s="38"/>
      <c r="G235" s="32">
        <f t="shared" si="13"/>
        <v>0</v>
      </c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9.5" customHeight="1">
      <c r="A236" s="9"/>
      <c r="B236" s="39"/>
      <c r="C236" s="35"/>
      <c r="D236" s="36"/>
      <c r="E236" s="37"/>
      <c r="F236" s="38"/>
      <c r="G236" s="32">
        <f t="shared" si="13"/>
        <v>0</v>
      </c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9.5" customHeight="1">
      <c r="A237" s="9"/>
      <c r="B237" s="39"/>
      <c r="C237" s="35"/>
      <c r="D237" s="36"/>
      <c r="E237" s="37"/>
      <c r="F237" s="38"/>
      <c r="G237" s="32">
        <f t="shared" si="13"/>
        <v>0</v>
      </c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9.5" customHeight="1">
      <c r="A238" s="9"/>
      <c r="B238" s="39"/>
      <c r="C238" s="35"/>
      <c r="D238" s="36" t="s">
        <v>73</v>
      </c>
      <c r="E238" s="37">
        <f t="shared" ref="E238:F238" si="14">SUM(E232:E237)</f>
        <v>0</v>
      </c>
      <c r="F238" s="38">
        <f t="shared" si="14"/>
        <v>0</v>
      </c>
      <c r="G238" s="32">
        <f>F238-E238</f>
        <v>0</v>
      </c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9.5" customHeight="1">
      <c r="A239" s="9"/>
      <c r="B239" s="8"/>
      <c r="C239" s="10"/>
      <c r="D239" s="11"/>
      <c r="E239" s="8"/>
      <c r="F239" s="12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9.5" customHeight="1">
      <c r="A240" s="9"/>
      <c r="B240" s="8"/>
      <c r="C240" s="10"/>
      <c r="D240" s="11"/>
      <c r="E240" s="8"/>
      <c r="F240" s="12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9.5" customHeight="1">
      <c r="A241" s="14" t="s">
        <v>10</v>
      </c>
      <c r="B241" s="15"/>
      <c r="C241" s="15"/>
      <c r="D241" s="15"/>
      <c r="E241" s="15"/>
      <c r="F241" s="15"/>
      <c r="G241" s="16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9.5" customHeight="1">
      <c r="A242" s="17" t="s">
        <v>116</v>
      </c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9.5" customHeight="1">
      <c r="A243" s="9"/>
      <c r="B243" s="18"/>
      <c r="C243" s="17"/>
      <c r="D243" s="19"/>
      <c r="E243" s="20"/>
      <c r="F243" s="21"/>
      <c r="G243" s="2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9.5" customHeight="1">
      <c r="A244" s="22"/>
      <c r="B244" s="23" t="s">
        <v>17</v>
      </c>
      <c r="C244" s="23" t="s">
        <v>18</v>
      </c>
      <c r="D244" s="23" t="s">
        <v>19</v>
      </c>
      <c r="E244" s="24" t="s">
        <v>20</v>
      </c>
      <c r="F244" s="25" t="s">
        <v>21</v>
      </c>
      <c r="G244" s="26" t="s">
        <v>4</v>
      </c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9.5" customHeight="1">
      <c r="A245" s="9"/>
      <c r="B245" s="39"/>
      <c r="C245" s="35"/>
      <c r="D245" s="36"/>
      <c r="E245" s="37"/>
      <c r="F245" s="38"/>
      <c r="G245" s="32" t="str">
        <f>F245</f>
        <v/>
      </c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9.5" customHeight="1">
      <c r="A246" s="9"/>
      <c r="B246" s="39"/>
      <c r="C246" s="35"/>
      <c r="D246" s="36"/>
      <c r="E246" s="37"/>
      <c r="F246" s="38"/>
      <c r="G246" s="32">
        <f t="shared" ref="G246:G263" si="15">G245-E246+F246</f>
        <v>0</v>
      </c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9.5" customHeight="1">
      <c r="A247" s="9"/>
      <c r="B247" s="39"/>
      <c r="C247" s="35"/>
      <c r="D247" s="36"/>
      <c r="E247" s="37"/>
      <c r="F247" s="38"/>
      <c r="G247" s="32">
        <f t="shared" si="15"/>
        <v>0</v>
      </c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9.5" customHeight="1">
      <c r="A248" s="9"/>
      <c r="B248" s="39"/>
      <c r="C248" s="35"/>
      <c r="D248" s="36"/>
      <c r="E248" s="37"/>
      <c r="F248" s="38"/>
      <c r="G248" s="32">
        <f t="shared" si="15"/>
        <v>0</v>
      </c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9.5" customHeight="1">
      <c r="A249" s="9"/>
      <c r="B249" s="39"/>
      <c r="C249" s="35"/>
      <c r="D249" s="36"/>
      <c r="E249" s="37"/>
      <c r="F249" s="38"/>
      <c r="G249" s="32">
        <f t="shared" si="15"/>
        <v>0</v>
      </c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9.5" customHeight="1">
      <c r="A250" s="9"/>
      <c r="B250" s="39"/>
      <c r="C250" s="35"/>
      <c r="D250" s="36"/>
      <c r="E250" s="37"/>
      <c r="F250" s="38"/>
      <c r="G250" s="32">
        <f t="shared" si="15"/>
        <v>0</v>
      </c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9.5" customHeight="1">
      <c r="A251" s="9"/>
      <c r="B251" s="39"/>
      <c r="C251" s="35"/>
      <c r="D251" s="36"/>
      <c r="E251" s="37"/>
      <c r="F251" s="38"/>
      <c r="G251" s="32">
        <f t="shared" si="15"/>
        <v>0</v>
      </c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9.5" customHeight="1">
      <c r="A252" s="58"/>
      <c r="B252" s="39"/>
      <c r="C252" s="35"/>
      <c r="D252" s="36"/>
      <c r="E252" s="40"/>
      <c r="F252" s="38"/>
      <c r="G252" s="32">
        <f t="shared" si="15"/>
        <v>0</v>
      </c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9.5" customHeight="1">
      <c r="A253" s="58"/>
      <c r="B253" s="39"/>
      <c r="C253" s="35"/>
      <c r="D253" s="36"/>
      <c r="E253" s="37"/>
      <c r="F253" s="38"/>
      <c r="G253" s="32">
        <f t="shared" si="15"/>
        <v>0</v>
      </c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9.5" customHeight="1">
      <c r="A254" s="9"/>
      <c r="B254" s="39"/>
      <c r="C254" s="35"/>
      <c r="D254" s="36"/>
      <c r="E254" s="37"/>
      <c r="F254" s="38"/>
      <c r="G254" s="32">
        <f t="shared" si="15"/>
        <v>0</v>
      </c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9.5" customHeight="1">
      <c r="A255" s="9"/>
      <c r="B255" s="39"/>
      <c r="C255" s="35"/>
      <c r="D255" s="36"/>
      <c r="E255" s="37"/>
      <c r="F255" s="38"/>
      <c r="G255" s="32">
        <f t="shared" si="15"/>
        <v>0</v>
      </c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9.5" customHeight="1">
      <c r="A256" s="9"/>
      <c r="B256" s="39"/>
      <c r="C256" s="35"/>
      <c r="D256" s="36"/>
      <c r="E256" s="37"/>
      <c r="F256" s="38"/>
      <c r="G256" s="32">
        <f t="shared" si="15"/>
        <v>0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9.5" customHeight="1">
      <c r="A257" s="9"/>
      <c r="B257" s="39"/>
      <c r="C257" s="35"/>
      <c r="D257" s="36"/>
      <c r="E257" s="37"/>
      <c r="F257" s="38"/>
      <c r="G257" s="32">
        <f t="shared" si="15"/>
        <v>0</v>
      </c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9.5" customHeight="1">
      <c r="A258" s="9"/>
      <c r="B258" s="39"/>
      <c r="C258" s="35"/>
      <c r="D258" s="36"/>
      <c r="E258" s="37"/>
      <c r="F258" s="38"/>
      <c r="G258" s="32">
        <f t="shared" si="15"/>
        <v>0</v>
      </c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9.5" customHeight="1">
      <c r="A259" s="9"/>
      <c r="B259" s="39"/>
      <c r="C259" s="35"/>
      <c r="D259" s="36"/>
      <c r="E259" s="37"/>
      <c r="F259" s="38"/>
      <c r="G259" s="32">
        <f t="shared" si="15"/>
        <v>0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9.5" customHeight="1">
      <c r="A260" s="9"/>
      <c r="B260" s="39"/>
      <c r="C260" s="35"/>
      <c r="D260" s="36"/>
      <c r="E260" s="37"/>
      <c r="F260" s="38"/>
      <c r="G260" s="32">
        <f t="shared" si="15"/>
        <v>0</v>
      </c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9.5" customHeight="1">
      <c r="A261" s="9"/>
      <c r="B261" s="39"/>
      <c r="C261" s="35"/>
      <c r="D261" s="36"/>
      <c r="E261" s="37"/>
      <c r="F261" s="38"/>
      <c r="G261" s="32">
        <f t="shared" si="15"/>
        <v>0</v>
      </c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9.5" customHeight="1">
      <c r="A262" s="9"/>
      <c r="B262" s="39"/>
      <c r="C262" s="35"/>
      <c r="D262" s="36"/>
      <c r="E262" s="37"/>
      <c r="F262" s="38"/>
      <c r="G262" s="32">
        <f t="shared" si="15"/>
        <v>0</v>
      </c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9.5" customHeight="1">
      <c r="A263" s="9"/>
      <c r="B263" s="39"/>
      <c r="C263" s="35"/>
      <c r="D263" s="36"/>
      <c r="E263" s="37"/>
      <c r="F263" s="38"/>
      <c r="G263" s="32">
        <f t="shared" si="15"/>
        <v>0</v>
      </c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9.5" customHeight="1">
      <c r="A264" s="9"/>
      <c r="B264" s="41"/>
      <c r="C264" s="42"/>
      <c r="D264" s="43" t="s">
        <v>73</v>
      </c>
      <c r="E264" s="37">
        <f t="shared" ref="E264:F264" si="16">SUM(E245:E263)</f>
        <v>0</v>
      </c>
      <c r="F264" s="38">
        <f t="shared" si="16"/>
        <v>0</v>
      </c>
      <c r="G264" s="32">
        <f>F264-E264</f>
        <v>0</v>
      </c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9.5" customHeight="1">
      <c r="A265" s="9"/>
      <c r="B265" s="8"/>
      <c r="C265" s="10"/>
      <c r="D265" s="11"/>
      <c r="E265" s="8"/>
      <c r="F265" s="12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9.5" customHeight="1">
      <c r="A266" s="9"/>
      <c r="B266" s="8"/>
      <c r="C266" s="10"/>
      <c r="D266" s="11"/>
      <c r="E266" s="8"/>
      <c r="F266" s="12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9.5" customHeight="1">
      <c r="A267" s="14" t="s">
        <v>10</v>
      </c>
      <c r="B267" s="15"/>
      <c r="C267" s="15"/>
      <c r="D267" s="15"/>
      <c r="E267" s="15"/>
      <c r="F267" s="15"/>
      <c r="G267" s="16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9.5" customHeight="1">
      <c r="A268" s="17" t="s">
        <v>117</v>
      </c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9.5" customHeight="1">
      <c r="A269" s="9"/>
      <c r="B269" s="18"/>
      <c r="C269" s="17"/>
      <c r="D269" s="19"/>
      <c r="E269" s="20"/>
      <c r="F269" s="21"/>
      <c r="G269" s="2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9.5" customHeight="1">
      <c r="A270" s="22"/>
      <c r="B270" s="23" t="s">
        <v>17</v>
      </c>
      <c r="C270" s="23" t="s">
        <v>18</v>
      </c>
      <c r="D270" s="23" t="s">
        <v>19</v>
      </c>
      <c r="E270" s="24" t="s">
        <v>20</v>
      </c>
      <c r="F270" s="25" t="s">
        <v>21</v>
      </c>
      <c r="G270" s="26" t="s">
        <v>4</v>
      </c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9.5" customHeight="1">
      <c r="A271" s="9"/>
      <c r="B271" s="39"/>
      <c r="C271" s="35"/>
      <c r="D271" s="36"/>
      <c r="E271" s="37"/>
      <c r="F271" s="38"/>
      <c r="G271" s="32" t="str">
        <f>F271</f>
        <v/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9.5" customHeight="1">
      <c r="A272" s="9"/>
      <c r="B272" s="39"/>
      <c r="C272" s="35"/>
      <c r="D272" s="36"/>
      <c r="E272" s="37"/>
      <c r="F272" s="38"/>
      <c r="G272" s="32">
        <f t="shared" ref="G272:G274" si="17">G271-E272+F272</f>
        <v>0</v>
      </c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9.5" customHeight="1">
      <c r="A273" s="9"/>
      <c r="B273" s="39"/>
      <c r="C273" s="35"/>
      <c r="D273" s="36"/>
      <c r="E273" s="37"/>
      <c r="F273" s="38"/>
      <c r="G273" s="32">
        <f t="shared" si="17"/>
        <v>0</v>
      </c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9.5" customHeight="1">
      <c r="A274" s="9"/>
      <c r="B274" s="39"/>
      <c r="C274" s="35"/>
      <c r="D274" s="36"/>
      <c r="E274" s="37"/>
      <c r="F274" s="38"/>
      <c r="G274" s="32">
        <f t="shared" si="17"/>
        <v>0</v>
      </c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9.5" customHeight="1">
      <c r="A275" s="9"/>
      <c r="B275" s="41"/>
      <c r="C275" s="42"/>
      <c r="D275" s="43" t="s">
        <v>73</v>
      </c>
      <c r="E275" s="37">
        <f t="shared" ref="E275:F275" si="18">SUM(E271:E274)</f>
        <v>0</v>
      </c>
      <c r="F275" s="38">
        <f t="shared" si="18"/>
        <v>0</v>
      </c>
      <c r="G275" s="32">
        <f>F275-E275</f>
        <v>0</v>
      </c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9.5" customHeight="1">
      <c r="A276" s="9"/>
      <c r="B276" s="8"/>
      <c r="C276" s="10"/>
      <c r="D276" s="11"/>
      <c r="E276" s="8"/>
      <c r="F276" s="12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9.5" customHeight="1">
      <c r="A277" s="9"/>
      <c r="B277" s="8"/>
      <c r="C277" s="10"/>
      <c r="D277" s="11"/>
      <c r="E277" s="8"/>
      <c r="F277" s="12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9.5" customHeight="1">
      <c r="A278" s="14" t="s">
        <v>5</v>
      </c>
      <c r="B278" s="15"/>
      <c r="C278" s="15"/>
      <c r="D278" s="15"/>
      <c r="E278" s="15"/>
      <c r="F278" s="15"/>
      <c r="G278" s="16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9.5" customHeight="1">
      <c r="A279" s="17" t="s">
        <v>118</v>
      </c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9.5" customHeight="1">
      <c r="A280" s="9"/>
      <c r="B280" s="17"/>
      <c r="C280" s="17"/>
      <c r="D280" s="19"/>
      <c r="E280" s="20"/>
      <c r="F280" s="21"/>
      <c r="G280" s="2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9.5" customHeight="1">
      <c r="A281" s="22"/>
      <c r="B281" s="23" t="s">
        <v>17</v>
      </c>
      <c r="C281" s="23" t="s">
        <v>18</v>
      </c>
      <c r="D281" s="23" t="s">
        <v>19</v>
      </c>
      <c r="E281" s="24" t="s">
        <v>20</v>
      </c>
      <c r="F281" s="25" t="s">
        <v>21</v>
      </c>
      <c r="G281" s="26" t="s">
        <v>4</v>
      </c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9.5" customHeight="1">
      <c r="A282" s="9"/>
      <c r="B282" s="35"/>
      <c r="C282" s="35"/>
      <c r="D282" s="36"/>
      <c r="E282" s="37"/>
      <c r="F282" s="38"/>
      <c r="G282" s="32" t="str">
        <f>F282</f>
        <v/>
      </c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9.5" customHeight="1">
      <c r="A283" s="9"/>
      <c r="B283" s="35"/>
      <c r="C283" s="35"/>
      <c r="D283" s="36"/>
      <c r="E283" s="37"/>
      <c r="F283" s="38"/>
      <c r="G283" s="32">
        <f t="shared" ref="G283:G285" si="19">G282-E283+F283</f>
        <v>0</v>
      </c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9.5" customHeight="1">
      <c r="A284" s="9"/>
      <c r="B284" s="35"/>
      <c r="C284" s="35"/>
      <c r="D284" s="36"/>
      <c r="E284" s="37"/>
      <c r="F284" s="38"/>
      <c r="G284" s="32">
        <f t="shared" si="19"/>
        <v>0</v>
      </c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9.5" customHeight="1">
      <c r="A285" s="9"/>
      <c r="B285" s="35"/>
      <c r="C285" s="35"/>
      <c r="D285" s="36"/>
      <c r="E285" s="37"/>
      <c r="F285" s="38"/>
      <c r="G285" s="32">
        <f t="shared" si="19"/>
        <v>0</v>
      </c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9.5" customHeight="1">
      <c r="A286" s="9"/>
      <c r="B286" s="35"/>
      <c r="C286" s="35"/>
      <c r="D286" s="36" t="s">
        <v>73</v>
      </c>
      <c r="E286" s="37">
        <f t="shared" ref="E286:F286" si="20">SUM(E282:E285)</f>
        <v>0</v>
      </c>
      <c r="F286" s="38">
        <f t="shared" si="20"/>
        <v>0</v>
      </c>
      <c r="G286" s="32">
        <f>F286-E286</f>
        <v>0</v>
      </c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9.5" customHeight="1">
      <c r="A287" s="9"/>
      <c r="B287" s="8"/>
      <c r="C287" s="10"/>
      <c r="D287" s="11"/>
      <c r="E287" s="8"/>
      <c r="F287" s="12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9.5" customHeight="1">
      <c r="A288" s="9"/>
      <c r="B288" s="8"/>
      <c r="C288" s="10"/>
      <c r="D288" s="11"/>
      <c r="E288" s="8"/>
      <c r="F288" s="12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9.5" customHeight="1">
      <c r="A289" s="59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9.5" customHeight="1">
      <c r="A290" s="1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9.5" customHeight="1">
      <c r="A291" s="9"/>
      <c r="B291" s="17"/>
      <c r="C291" s="17"/>
      <c r="D291" s="19"/>
      <c r="E291" s="60"/>
      <c r="F291" s="21"/>
      <c r="G291" s="2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9.5" customHeight="1">
      <c r="A292" s="22"/>
      <c r="B292" s="17"/>
      <c r="C292" s="61"/>
      <c r="D292" s="19"/>
      <c r="E292" s="62"/>
      <c r="F292" s="63"/>
      <c r="G292" s="64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9.5" customHeight="1">
      <c r="A293" s="9"/>
      <c r="B293" s="65"/>
      <c r="C293" s="65"/>
      <c r="D293" s="66"/>
      <c r="E293" s="45"/>
      <c r="F293" s="46"/>
      <c r="G293" s="4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9.5" customHeight="1">
      <c r="A294" s="9"/>
      <c r="B294" s="65"/>
      <c r="C294" s="65"/>
      <c r="D294" s="67"/>
      <c r="E294" s="45"/>
      <c r="F294" s="46"/>
      <c r="G294" s="4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9.5" customHeight="1">
      <c r="A295" s="9"/>
      <c r="B295" s="65"/>
      <c r="C295" s="65"/>
      <c r="D295" s="66"/>
      <c r="E295" s="45"/>
      <c r="F295" s="46"/>
      <c r="G295" s="4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9.5" customHeight="1">
      <c r="A296" s="9"/>
      <c r="B296" s="65"/>
      <c r="C296" s="65"/>
      <c r="D296" s="66"/>
      <c r="E296" s="45"/>
      <c r="F296" s="46"/>
      <c r="G296" s="4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9.5" customHeight="1">
      <c r="A297" s="9"/>
      <c r="B297" s="65"/>
      <c r="C297" s="65"/>
      <c r="D297" s="66"/>
      <c r="E297" s="45"/>
      <c r="F297" s="46"/>
      <c r="G297" s="4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9.5" customHeight="1">
      <c r="A298" s="9"/>
      <c r="B298" s="17"/>
      <c r="C298" s="17"/>
      <c r="D298" s="19"/>
      <c r="E298" s="45"/>
      <c r="F298" s="46"/>
      <c r="G298" s="4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9.5" customHeight="1">
      <c r="A299" s="9"/>
      <c r="B299" s="17"/>
      <c r="C299" s="17"/>
      <c r="D299" s="19"/>
      <c r="E299" s="45"/>
      <c r="F299" s="46"/>
      <c r="G299" s="4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9.5" customHeight="1">
      <c r="A300" s="59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9.5" customHeight="1">
      <c r="A301" s="1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9.5" customHeight="1">
      <c r="A302" s="9"/>
      <c r="B302" s="17"/>
      <c r="C302" s="17"/>
      <c r="D302" s="19"/>
      <c r="E302" s="60"/>
      <c r="F302" s="21"/>
      <c r="G302" s="20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9.5" customHeight="1">
      <c r="A303" s="22"/>
      <c r="B303" s="17"/>
      <c r="C303" s="61"/>
      <c r="D303" s="19"/>
      <c r="E303" s="62"/>
      <c r="F303" s="63"/>
      <c r="G303" s="64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9.5" customHeight="1">
      <c r="A304" s="9"/>
      <c r="B304" s="65"/>
      <c r="C304" s="65"/>
      <c r="D304" s="66"/>
      <c r="E304" s="45"/>
      <c r="F304" s="46"/>
      <c r="G304" s="4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9.5" customHeight="1">
      <c r="A305" s="9"/>
      <c r="B305" s="65"/>
      <c r="C305" s="65"/>
      <c r="D305" s="67"/>
      <c r="E305" s="45"/>
      <c r="F305" s="46"/>
      <c r="G305" s="4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9.5" customHeight="1">
      <c r="A306" s="9"/>
      <c r="B306" s="65"/>
      <c r="C306" s="65"/>
      <c r="D306" s="66"/>
      <c r="E306" s="45"/>
      <c r="F306" s="46"/>
      <c r="G306" s="4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9.5" customHeight="1">
      <c r="A307" s="9"/>
      <c r="B307" s="65"/>
      <c r="C307" s="65"/>
      <c r="D307" s="66"/>
      <c r="E307" s="45"/>
      <c r="F307" s="46"/>
      <c r="G307" s="4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9.5" customHeight="1">
      <c r="A308" s="9"/>
      <c r="B308" s="65"/>
      <c r="C308" s="65"/>
      <c r="D308" s="66"/>
      <c r="E308" s="45"/>
      <c r="F308" s="46"/>
      <c r="G308" s="4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9.5" customHeight="1">
      <c r="A309" s="9"/>
      <c r="B309" s="8"/>
      <c r="C309" s="10"/>
      <c r="D309" s="11"/>
      <c r="E309" s="8"/>
      <c r="F309" s="12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9.5" customHeight="1">
      <c r="A310" s="9"/>
      <c r="B310" s="8"/>
      <c r="C310" s="10"/>
      <c r="D310" s="11"/>
      <c r="E310" s="8"/>
      <c r="F310" s="12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9.5" customHeight="1">
      <c r="A311" s="9"/>
      <c r="B311" s="8"/>
      <c r="C311" s="10"/>
      <c r="D311" s="11"/>
      <c r="E311" s="8"/>
      <c r="F311" s="12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9.5" customHeight="1">
      <c r="A312" s="9"/>
      <c r="B312" s="8"/>
      <c r="C312" s="10"/>
      <c r="D312" s="11"/>
      <c r="E312" s="8"/>
      <c r="F312" s="12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9.5" customHeight="1">
      <c r="A313" s="59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9.5" customHeight="1">
      <c r="A314" s="1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9.5" customHeight="1">
      <c r="A315" s="1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9.5" customHeight="1">
      <c r="A316" s="1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9.5" customHeight="1">
      <c r="A317" s="9"/>
      <c r="B317" s="18"/>
      <c r="C317" s="17"/>
      <c r="D317" s="19"/>
      <c r="E317" s="20"/>
      <c r="F317" s="21"/>
      <c r="G317" s="20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9.5" customHeight="1">
      <c r="A318" s="22"/>
      <c r="B318" s="61"/>
      <c r="C318" s="61"/>
      <c r="D318" s="61"/>
      <c r="E318" s="62"/>
      <c r="F318" s="63"/>
      <c r="G318" s="64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9.5" customHeight="1">
      <c r="A319" s="55"/>
      <c r="B319" s="44"/>
      <c r="C319" s="68"/>
      <c r="D319" s="46"/>
      <c r="E319" s="45"/>
      <c r="F319" s="69"/>
      <c r="G319" s="4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9.5" customHeight="1">
      <c r="A320" s="57"/>
      <c r="B320" s="44"/>
      <c r="C320" s="70"/>
      <c r="D320" s="71"/>
      <c r="E320" s="45"/>
      <c r="F320" s="46"/>
      <c r="G320" s="4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9.5" customHeight="1">
      <c r="A321" s="9"/>
      <c r="B321" s="44"/>
      <c r="C321" s="17"/>
      <c r="D321" s="19"/>
      <c r="E321" s="45"/>
      <c r="F321" s="46"/>
      <c r="G321" s="4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9.5" customHeight="1">
      <c r="A322" s="9"/>
      <c r="B322" s="44"/>
      <c r="C322" s="17"/>
      <c r="D322" s="19"/>
      <c r="E322" s="45"/>
      <c r="F322" s="46"/>
      <c r="G322" s="4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9.5" customHeight="1">
      <c r="A323" s="9"/>
      <c r="B323" s="44"/>
      <c r="C323" s="17"/>
      <c r="D323" s="19"/>
      <c r="E323" s="45"/>
      <c r="F323" s="46"/>
      <c r="G323" s="4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9.5" customHeight="1">
      <c r="A324" s="9"/>
      <c r="B324" s="44"/>
      <c r="C324" s="17"/>
      <c r="D324" s="19"/>
      <c r="E324" s="45"/>
      <c r="F324" s="46"/>
      <c r="G324" s="4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9.5" customHeight="1">
      <c r="A325" s="9"/>
      <c r="B325" s="8"/>
      <c r="C325" s="10"/>
      <c r="D325" s="11"/>
      <c r="E325" s="8"/>
      <c r="F325" s="12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9.5" customHeight="1">
      <c r="A326" s="9"/>
      <c r="B326" s="8"/>
      <c r="C326" s="10"/>
      <c r="D326" s="11"/>
      <c r="E326" s="8"/>
      <c r="F326" s="12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9.5" customHeight="1">
      <c r="A327" s="9"/>
      <c r="B327" s="8"/>
      <c r="C327" s="10"/>
      <c r="D327" s="11"/>
      <c r="E327" s="8"/>
      <c r="F327" s="12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9.5" customHeight="1">
      <c r="A328" s="9"/>
      <c r="B328" s="8"/>
      <c r="C328" s="10"/>
      <c r="D328" s="11"/>
      <c r="E328" s="8"/>
      <c r="F328" s="12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9.5" customHeight="1">
      <c r="A329" s="9"/>
      <c r="B329" s="8"/>
      <c r="C329" s="10"/>
      <c r="D329" s="11"/>
      <c r="E329" s="8"/>
      <c r="F329" s="12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9.5" customHeight="1">
      <c r="A330" s="9"/>
      <c r="B330" s="8"/>
      <c r="C330" s="10"/>
      <c r="D330" s="11"/>
      <c r="E330" s="8"/>
      <c r="F330" s="12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9.5" customHeight="1">
      <c r="A331" s="9"/>
      <c r="B331" s="8"/>
      <c r="C331" s="10"/>
      <c r="D331" s="11"/>
      <c r="E331" s="8"/>
      <c r="F331" s="12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9.5" customHeight="1">
      <c r="A332" s="9"/>
      <c r="B332" s="8"/>
      <c r="C332" s="10"/>
      <c r="D332" s="11"/>
      <c r="E332" s="8"/>
      <c r="F332" s="12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9.5" customHeight="1">
      <c r="A333" s="9"/>
      <c r="B333" s="8"/>
      <c r="C333" s="10"/>
      <c r="D333" s="11"/>
      <c r="E333" s="8"/>
      <c r="F333" s="12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9.5" customHeight="1">
      <c r="A334" s="9"/>
      <c r="B334" s="8"/>
      <c r="C334" s="10"/>
      <c r="D334" s="11"/>
      <c r="E334" s="8"/>
      <c r="F334" s="12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9.5" customHeight="1">
      <c r="A335" s="9"/>
      <c r="B335" s="8"/>
      <c r="C335" s="10"/>
      <c r="D335" s="11"/>
      <c r="E335" s="8"/>
      <c r="F335" s="12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9.5" customHeight="1">
      <c r="A336" s="9"/>
      <c r="B336" s="8"/>
      <c r="C336" s="10"/>
      <c r="D336" s="11"/>
      <c r="E336" s="8"/>
      <c r="F336" s="12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9.5" customHeight="1">
      <c r="A337" s="9"/>
      <c r="B337" s="8"/>
      <c r="C337" s="10"/>
      <c r="D337" s="11"/>
      <c r="E337" s="8"/>
      <c r="F337" s="12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9.5" customHeight="1">
      <c r="A338" s="9"/>
      <c r="B338" s="8"/>
      <c r="C338" s="10"/>
      <c r="D338" s="11"/>
      <c r="E338" s="8"/>
      <c r="F338" s="12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9.5" customHeight="1">
      <c r="A339" s="9"/>
      <c r="B339" s="8"/>
      <c r="C339" s="10"/>
      <c r="D339" s="11"/>
      <c r="E339" s="8"/>
      <c r="F339" s="12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9.5" customHeight="1">
      <c r="A340" s="9"/>
      <c r="B340" s="8"/>
      <c r="C340" s="10"/>
      <c r="D340" s="11"/>
      <c r="E340" s="8"/>
      <c r="F340" s="12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9.5" customHeight="1">
      <c r="A341" s="9"/>
      <c r="B341" s="8"/>
      <c r="C341" s="10"/>
      <c r="D341" s="11"/>
      <c r="E341" s="8"/>
      <c r="F341" s="12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9.5" customHeight="1">
      <c r="A342" s="9"/>
      <c r="B342" s="8"/>
      <c r="C342" s="10"/>
      <c r="D342" s="11"/>
      <c r="E342" s="8"/>
      <c r="F342" s="12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9.5" customHeight="1">
      <c r="A343" s="9"/>
      <c r="B343" s="8"/>
      <c r="C343" s="10"/>
      <c r="D343" s="11"/>
      <c r="E343" s="8"/>
      <c r="F343" s="12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9.5" customHeight="1">
      <c r="A344" s="9"/>
      <c r="B344" s="8"/>
      <c r="C344" s="10"/>
      <c r="D344" s="11"/>
      <c r="E344" s="8"/>
      <c r="F344" s="12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9.5" customHeight="1">
      <c r="A345" s="9"/>
      <c r="B345" s="8"/>
      <c r="C345" s="10"/>
      <c r="D345" s="11"/>
      <c r="E345" s="8"/>
      <c r="F345" s="12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9.5" customHeight="1">
      <c r="A346" s="9"/>
      <c r="B346" s="8"/>
      <c r="C346" s="10"/>
      <c r="D346" s="11"/>
      <c r="E346" s="8"/>
      <c r="F346" s="12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9.5" customHeight="1">
      <c r="A347" s="9"/>
      <c r="B347" s="8"/>
      <c r="C347" s="10"/>
      <c r="D347" s="11"/>
      <c r="E347" s="8"/>
      <c r="F347" s="12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9.5" customHeight="1">
      <c r="A348" s="9"/>
      <c r="B348" s="8"/>
      <c r="C348" s="10"/>
      <c r="D348" s="11"/>
      <c r="E348" s="8"/>
      <c r="F348" s="12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9.5" customHeight="1">
      <c r="A349" s="9"/>
      <c r="B349" s="8"/>
      <c r="C349" s="10"/>
      <c r="D349" s="11"/>
      <c r="E349" s="8"/>
      <c r="F349" s="12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9.5" customHeight="1">
      <c r="A350" s="9"/>
      <c r="B350" s="8"/>
      <c r="C350" s="10"/>
      <c r="D350" s="11"/>
      <c r="E350" s="8"/>
      <c r="F350" s="12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9.5" customHeight="1">
      <c r="A351" s="9"/>
      <c r="B351" s="8"/>
      <c r="C351" s="10"/>
      <c r="D351" s="11"/>
      <c r="E351" s="8"/>
      <c r="F351" s="12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9.5" customHeight="1">
      <c r="A352" s="9"/>
      <c r="B352" s="8"/>
      <c r="C352" s="10"/>
      <c r="D352" s="11"/>
      <c r="E352" s="8"/>
      <c r="F352" s="12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9.5" customHeight="1">
      <c r="A353" s="9"/>
      <c r="B353" s="8"/>
      <c r="C353" s="10"/>
      <c r="D353" s="11"/>
      <c r="E353" s="8"/>
      <c r="F353" s="12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9.5" customHeight="1">
      <c r="A354" s="9"/>
      <c r="B354" s="8"/>
      <c r="C354" s="10"/>
      <c r="D354" s="11"/>
      <c r="E354" s="8"/>
      <c r="F354" s="12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9.5" customHeight="1">
      <c r="A355" s="9"/>
      <c r="B355" s="8"/>
      <c r="C355" s="10"/>
      <c r="D355" s="11"/>
      <c r="E355" s="8"/>
      <c r="F355" s="12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9.5" customHeight="1">
      <c r="A356" s="9"/>
      <c r="B356" s="8"/>
      <c r="C356" s="10"/>
      <c r="D356" s="11"/>
      <c r="E356" s="8"/>
      <c r="F356" s="12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9.5" customHeight="1">
      <c r="A357" s="9"/>
      <c r="B357" s="8"/>
      <c r="C357" s="10"/>
      <c r="D357" s="11"/>
      <c r="E357" s="8"/>
      <c r="F357" s="12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9.5" customHeight="1">
      <c r="A358" s="9"/>
      <c r="B358" s="8"/>
      <c r="C358" s="10"/>
      <c r="D358" s="11"/>
      <c r="E358" s="8"/>
      <c r="F358" s="12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9.5" customHeight="1">
      <c r="A359" s="9"/>
      <c r="B359" s="8"/>
      <c r="C359" s="10"/>
      <c r="D359" s="11"/>
      <c r="E359" s="8"/>
      <c r="F359" s="12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9.5" customHeight="1">
      <c r="A360" s="9"/>
      <c r="B360" s="8"/>
      <c r="C360" s="10"/>
      <c r="D360" s="11"/>
      <c r="E360" s="8"/>
      <c r="F360" s="12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9.5" customHeight="1">
      <c r="A361" s="9"/>
      <c r="B361" s="8"/>
      <c r="C361" s="10"/>
      <c r="D361" s="11"/>
      <c r="E361" s="8"/>
      <c r="F361" s="12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9.5" customHeight="1">
      <c r="A362" s="9"/>
      <c r="B362" s="8"/>
      <c r="C362" s="10"/>
      <c r="D362" s="11"/>
      <c r="E362" s="8"/>
      <c r="F362" s="12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9.5" customHeight="1">
      <c r="A363" s="9"/>
      <c r="B363" s="8"/>
      <c r="C363" s="10"/>
      <c r="D363" s="11"/>
      <c r="E363" s="8"/>
      <c r="F363" s="12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9.5" customHeight="1">
      <c r="A364" s="9"/>
      <c r="B364" s="8"/>
      <c r="C364" s="10"/>
      <c r="D364" s="11"/>
      <c r="E364" s="8"/>
      <c r="F364" s="12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9.5" customHeight="1">
      <c r="A365" s="9"/>
      <c r="B365" s="8"/>
      <c r="C365" s="10"/>
      <c r="D365" s="11"/>
      <c r="E365" s="8"/>
      <c r="F365" s="12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9.5" customHeight="1">
      <c r="A366" s="9"/>
      <c r="B366" s="8"/>
      <c r="C366" s="10"/>
      <c r="D366" s="11"/>
      <c r="E366" s="8"/>
      <c r="F366" s="12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9.5" customHeight="1">
      <c r="A367" s="9"/>
      <c r="B367" s="8"/>
      <c r="C367" s="10"/>
      <c r="D367" s="11"/>
      <c r="E367" s="8"/>
      <c r="F367" s="12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9.5" customHeight="1">
      <c r="A368" s="9"/>
      <c r="B368" s="8"/>
      <c r="C368" s="10"/>
      <c r="D368" s="11"/>
      <c r="E368" s="8"/>
      <c r="F368" s="12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9.5" customHeight="1">
      <c r="A369" s="9"/>
      <c r="B369" s="8"/>
      <c r="C369" s="10"/>
      <c r="D369" s="11"/>
      <c r="E369" s="8"/>
      <c r="F369" s="12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9.5" customHeight="1">
      <c r="A370" s="9"/>
      <c r="B370" s="8"/>
      <c r="C370" s="10"/>
      <c r="D370" s="11"/>
      <c r="E370" s="8"/>
      <c r="F370" s="12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9.5" customHeight="1">
      <c r="A371" s="9"/>
      <c r="B371" s="8"/>
      <c r="C371" s="10"/>
      <c r="D371" s="11"/>
      <c r="E371" s="8"/>
      <c r="F371" s="12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9.5" customHeight="1">
      <c r="A372" s="9"/>
      <c r="B372" s="8"/>
      <c r="C372" s="10"/>
      <c r="D372" s="11"/>
      <c r="E372" s="8"/>
      <c r="F372" s="12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9.5" customHeight="1">
      <c r="A373" s="9"/>
      <c r="B373" s="8"/>
      <c r="C373" s="10"/>
      <c r="D373" s="11"/>
      <c r="E373" s="8"/>
      <c r="F373" s="12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9.5" customHeight="1">
      <c r="A374" s="9"/>
      <c r="B374" s="8"/>
      <c r="C374" s="10"/>
      <c r="D374" s="11"/>
      <c r="E374" s="8"/>
      <c r="F374" s="12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9.5" customHeight="1">
      <c r="A375" s="9"/>
      <c r="B375" s="8"/>
      <c r="C375" s="10"/>
      <c r="D375" s="11"/>
      <c r="E375" s="8"/>
      <c r="F375" s="12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9.5" customHeight="1">
      <c r="A376" s="9"/>
      <c r="B376" s="8"/>
      <c r="C376" s="10"/>
      <c r="D376" s="11"/>
      <c r="E376" s="8"/>
      <c r="F376" s="12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9.5" customHeight="1">
      <c r="A377" s="9"/>
      <c r="B377" s="8"/>
      <c r="C377" s="10"/>
      <c r="D377" s="11"/>
      <c r="E377" s="8"/>
      <c r="F377" s="12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9.5" customHeight="1">
      <c r="A378" s="9"/>
      <c r="B378" s="8"/>
      <c r="C378" s="10"/>
      <c r="D378" s="11"/>
      <c r="E378" s="8"/>
      <c r="F378" s="12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9.5" customHeight="1">
      <c r="A379" s="9"/>
      <c r="B379" s="8"/>
      <c r="C379" s="10"/>
      <c r="D379" s="11"/>
      <c r="E379" s="8"/>
      <c r="F379" s="12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</sheetData>
  <mergeCells count="28">
    <mergeCell ref="A2:G2"/>
    <mergeCell ref="A3:G3"/>
    <mergeCell ref="A117:G117"/>
    <mergeCell ref="A118:G118"/>
    <mergeCell ref="A141:G141"/>
    <mergeCell ref="A142:G142"/>
    <mergeCell ref="A184:G184"/>
    <mergeCell ref="A185:G185"/>
    <mergeCell ref="A202:G202"/>
    <mergeCell ref="A203:G203"/>
    <mergeCell ref="A214:G214"/>
    <mergeCell ref="A215:G215"/>
    <mergeCell ref="A228:G228"/>
    <mergeCell ref="A229:G229"/>
    <mergeCell ref="A290:G290"/>
    <mergeCell ref="A300:G300"/>
    <mergeCell ref="A301:G301"/>
    <mergeCell ref="A313:G313"/>
    <mergeCell ref="A314:G314"/>
    <mergeCell ref="A315:G315"/>
    <mergeCell ref="A316:G316"/>
    <mergeCell ref="A241:G241"/>
    <mergeCell ref="A242:G242"/>
    <mergeCell ref="A267:G267"/>
    <mergeCell ref="A268:G268"/>
    <mergeCell ref="A278:G278"/>
    <mergeCell ref="A279:G279"/>
    <mergeCell ref="A289:G289"/>
  </mergeCells>
  <printOptions/>
  <pageMargins bottom="0.787401575" footer="0.0" header="0.0" left="0.511811024" right="0.511811024" top="0.7874015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2019-10-31T16:47:29Z</dcterms:created>
  <dc:creator>Dandara</dc:creator>
</cp:coreProperties>
</file>